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hidePivotFieldList="1"/>
  <bookViews>
    <workbookView xWindow="0" yWindow="0" windowWidth="20730" windowHeight="11760" tabRatio="855" activeTab="2"/>
  </bookViews>
  <sheets>
    <sheet name="Implementing Cost Calculator" sheetId="1" r:id="rId1"/>
    <sheet name="calculations" sheetId="2" state="hidden" r:id="rId2"/>
    <sheet name="Cost of Consumables" sheetId="4" r:id="rId3"/>
  </sheets>
  <definedNames>
    <definedName name="ChartDates">CHOOSE(ChartTable,#REF!,#REF!)</definedName>
    <definedName name="ChartTable">IF(PlotChoice="GAS",1,2)</definedName>
    <definedName name="ChartVals">CHOOSE(ChartTable,#REF!,#REF!)</definedName>
    <definedName name="PlotChoice">'Implementing Cost Calculator'!#REF!</definedName>
    <definedName name="StartMileage">'Implementing Cost Calculator'!#REF!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5" i="4" l="1"/>
  <c r="L65" i="4"/>
  <c r="L53" i="4"/>
  <c r="F53" i="4"/>
  <c r="F41" i="4"/>
  <c r="L41" i="4"/>
  <c r="L29" i="4"/>
  <c r="F29" i="4"/>
  <c r="L23" i="1"/>
  <c r="K23" i="1"/>
  <c r="J23" i="1"/>
  <c r="I23" i="1"/>
  <c r="H23" i="1"/>
  <c r="G23" i="1"/>
  <c r="F23" i="1"/>
  <c r="E23" i="1"/>
  <c r="K29" i="4" l="1"/>
  <c r="E41" i="4"/>
  <c r="K41" i="4"/>
  <c r="E53" i="4"/>
  <c r="K65" i="4"/>
  <c r="E29" i="4"/>
  <c r="E35" i="4"/>
  <c r="E36" i="4"/>
  <c r="E37" i="4"/>
  <c r="K37" i="4"/>
  <c r="K35" i="4"/>
  <c r="K36" i="4"/>
  <c r="E47" i="4"/>
  <c r="E48" i="4"/>
  <c r="E49" i="4"/>
  <c r="K47" i="4"/>
  <c r="K48" i="4"/>
  <c r="K49" i="4"/>
  <c r="E59" i="4"/>
  <c r="E60" i="4"/>
  <c r="E61" i="4"/>
  <c r="K59" i="4"/>
  <c r="K60" i="4"/>
  <c r="K61" i="4"/>
  <c r="E71" i="4"/>
  <c r="E72" i="4"/>
  <c r="E73" i="4"/>
  <c r="K71" i="4"/>
  <c r="K72" i="4"/>
  <c r="K73" i="4"/>
  <c r="K66" i="4"/>
  <c r="K67" i="4"/>
  <c r="K68" i="4"/>
  <c r="K69" i="4"/>
  <c r="E66" i="4"/>
  <c r="E67" i="4"/>
  <c r="E68" i="4"/>
  <c r="E69" i="4"/>
  <c r="K54" i="4"/>
  <c r="K55" i="4"/>
  <c r="K56" i="4"/>
  <c r="K57" i="4"/>
  <c r="E54" i="4"/>
  <c r="E55" i="4"/>
  <c r="E56" i="4"/>
  <c r="E57" i="4"/>
  <c r="K42" i="4"/>
  <c r="K43" i="4"/>
  <c r="K44" i="4"/>
  <c r="K45" i="4"/>
  <c r="E42" i="4"/>
  <c r="E43" i="4"/>
  <c r="E44" i="4"/>
  <c r="E45" i="4"/>
  <c r="K30" i="4"/>
  <c r="K31" i="4"/>
  <c r="K32" i="4"/>
  <c r="K33" i="4"/>
  <c r="E30" i="4"/>
  <c r="E31" i="4"/>
  <c r="E32" i="4"/>
  <c r="E33" i="4"/>
  <c r="E65" i="4"/>
  <c r="K53" i="4"/>
  <c r="J73" i="4"/>
  <c r="L73" i="4" s="1"/>
  <c r="J72" i="4"/>
  <c r="J71" i="4"/>
  <c r="J69" i="4"/>
  <c r="L69" i="4" s="1"/>
  <c r="J68" i="4"/>
  <c r="L68" i="4" s="1"/>
  <c r="J67" i="4"/>
  <c r="J66" i="4"/>
  <c r="L66" i="4" s="1"/>
  <c r="J65" i="4"/>
  <c r="D73" i="4"/>
  <c r="F73" i="4" s="1"/>
  <c r="D72" i="4"/>
  <c r="F72" i="4" s="1"/>
  <c r="D71" i="4"/>
  <c r="F71" i="4" s="1"/>
  <c r="D69" i="4"/>
  <c r="F69" i="4" s="1"/>
  <c r="D68" i="4"/>
  <c r="F68" i="4" s="1"/>
  <c r="D67" i="4"/>
  <c r="D66" i="4"/>
  <c r="F66" i="4" s="1"/>
  <c r="D65" i="4"/>
  <c r="J61" i="4"/>
  <c r="L61" i="4" s="1"/>
  <c r="J60" i="4"/>
  <c r="J59" i="4"/>
  <c r="L59" i="4" s="1"/>
  <c r="J57" i="4"/>
  <c r="L57" i="4" s="1"/>
  <c r="J56" i="4"/>
  <c r="L56" i="4" s="1"/>
  <c r="J55" i="4"/>
  <c r="J54" i="4"/>
  <c r="L54" i="4" s="1"/>
  <c r="J53" i="4"/>
  <c r="D61" i="4"/>
  <c r="F61" i="4" s="1"/>
  <c r="D60" i="4"/>
  <c r="D59" i="4"/>
  <c r="F59" i="4" s="1"/>
  <c r="D57" i="4"/>
  <c r="F57" i="4" s="1"/>
  <c r="D56" i="4"/>
  <c r="F56" i="4" s="1"/>
  <c r="D55" i="4"/>
  <c r="D54" i="4"/>
  <c r="F54" i="4" s="1"/>
  <c r="D53" i="4"/>
  <c r="J49" i="4"/>
  <c r="L49" i="4" s="1"/>
  <c r="J48" i="4"/>
  <c r="J47" i="4"/>
  <c r="J45" i="4"/>
  <c r="L45" i="4" s="1"/>
  <c r="J44" i="4"/>
  <c r="L44" i="4" s="1"/>
  <c r="J43" i="4"/>
  <c r="J42" i="4"/>
  <c r="L42" i="4" s="1"/>
  <c r="J41" i="4"/>
  <c r="D49" i="4"/>
  <c r="F49" i="4" s="1"/>
  <c r="D48" i="4"/>
  <c r="F48" i="4" s="1"/>
  <c r="D47" i="4"/>
  <c r="F47" i="4" s="1"/>
  <c r="D45" i="4"/>
  <c r="F45" i="4" s="1"/>
  <c r="D44" i="4"/>
  <c r="F44" i="4" s="1"/>
  <c r="D43" i="4"/>
  <c r="D42" i="4"/>
  <c r="F42" i="4" s="1"/>
  <c r="D41" i="4"/>
  <c r="J37" i="4"/>
  <c r="L37" i="4" s="1"/>
  <c r="J36" i="4"/>
  <c r="J35" i="4"/>
  <c r="L35" i="4" s="1"/>
  <c r="J33" i="4"/>
  <c r="L33" i="4" s="1"/>
  <c r="J32" i="4"/>
  <c r="L32" i="4" s="1"/>
  <c r="J31" i="4"/>
  <c r="J30" i="4"/>
  <c r="J29" i="4"/>
  <c r="D37" i="4"/>
  <c r="F37" i="4" s="1"/>
  <c r="D36" i="4"/>
  <c r="D35" i="4"/>
  <c r="F35" i="4" s="1"/>
  <c r="D30" i="4"/>
  <c r="F30" i="4" s="1"/>
  <c r="D31" i="4"/>
  <c r="F31" i="4" s="1"/>
  <c r="D32" i="4"/>
  <c r="D33" i="4"/>
  <c r="F33" i="4" s="1"/>
  <c r="D29" i="4"/>
  <c r="D23" i="1"/>
  <c r="D27" i="1"/>
  <c r="D31" i="1"/>
  <c r="D32" i="1"/>
  <c r="D30" i="1"/>
  <c r="D25" i="1"/>
  <c r="D26" i="1"/>
  <c r="D24" i="1"/>
  <c r="E13" i="1"/>
  <c r="C13" i="1"/>
  <c r="C6" i="2"/>
  <c r="C5" i="2"/>
  <c r="C4" i="2"/>
  <c r="L30" i="4" l="1"/>
  <c r="L47" i="4"/>
  <c r="L71" i="4"/>
  <c r="L36" i="4"/>
  <c r="L48" i="4"/>
  <c r="F60" i="4"/>
  <c r="L60" i="4"/>
  <c r="L72" i="4"/>
  <c r="L74" i="4" s="1"/>
  <c r="L33" i="1" s="1"/>
  <c r="H18" i="1" s="1"/>
  <c r="F36" i="4"/>
  <c r="L31" i="4"/>
  <c r="F43" i="4"/>
  <c r="L43" i="4"/>
  <c r="F55" i="4"/>
  <c r="F58" i="4" s="1"/>
  <c r="I28" i="1" s="1"/>
  <c r="G15" i="1" s="1"/>
  <c r="L55" i="4"/>
  <c r="F67" i="4"/>
  <c r="F70" i="4" s="1"/>
  <c r="K28" i="1" s="1"/>
  <c r="G17" i="1" s="1"/>
  <c r="L67" i="4"/>
  <c r="F32" i="4"/>
  <c r="F34" i="4" s="1"/>
  <c r="E28" i="1" s="1"/>
  <c r="G11" i="1" s="1"/>
  <c r="L50" i="4" l="1"/>
  <c r="H33" i="1" s="1"/>
  <c r="H14" i="1" s="1"/>
  <c r="F50" i="4"/>
  <c r="G33" i="1" s="1"/>
  <c r="H13" i="1" s="1"/>
  <c r="L62" i="4"/>
  <c r="J33" i="1" s="1"/>
  <c r="H16" i="1" s="1"/>
  <c r="L38" i="4"/>
  <c r="F33" i="1" s="1"/>
  <c r="H12" i="1" s="1"/>
  <c r="F62" i="4"/>
  <c r="I33" i="1" s="1"/>
  <c r="H15" i="1" s="1"/>
  <c r="I15" i="1" s="1"/>
  <c r="L15" i="1" s="1"/>
  <c r="L46" i="4"/>
  <c r="H28" i="1" s="1"/>
  <c r="G14" i="1" s="1"/>
  <c r="F38" i="4"/>
  <c r="E33" i="1" s="1"/>
  <c r="H11" i="1" s="1"/>
  <c r="I11" i="1" s="1"/>
  <c r="L11" i="1" s="1"/>
  <c r="F74" i="4"/>
  <c r="K33" i="1" s="1"/>
  <c r="H17" i="1" s="1"/>
  <c r="I17" i="1" s="1"/>
  <c r="L17" i="1" s="1"/>
  <c r="L58" i="4"/>
  <c r="J28" i="1" s="1"/>
  <c r="G16" i="1" s="1"/>
  <c r="L34" i="4"/>
  <c r="F28" i="1" s="1"/>
  <c r="G12" i="1" s="1"/>
  <c r="L70" i="4"/>
  <c r="L28" i="1" s="1"/>
  <c r="G18" i="1" s="1"/>
  <c r="I18" i="1" s="1"/>
  <c r="L18" i="1" s="1"/>
  <c r="F46" i="4"/>
  <c r="G28" i="1" s="1"/>
  <c r="G13" i="1" s="1"/>
  <c r="I14" i="1" l="1"/>
  <c r="L14" i="1" s="1"/>
  <c r="I12" i="1"/>
  <c r="L12" i="1" s="1"/>
  <c r="I16" i="1"/>
  <c r="L16" i="1" s="1"/>
  <c r="I13" i="1"/>
  <c r="L13" i="1" s="1"/>
  <c r="I19" i="1" l="1"/>
</calcChain>
</file>

<file path=xl/sharedStrings.xml><?xml version="1.0" encoding="utf-8"?>
<sst xmlns="http://schemas.openxmlformats.org/spreadsheetml/2006/main" count="270" uniqueCount="57">
  <si>
    <t>GAS</t>
  </si>
  <si>
    <t>MAINT.</t>
  </si>
  <si>
    <t>LOAN</t>
  </si>
  <si>
    <t>***This Sheet Should Remain Hidden***</t>
  </si>
  <si>
    <t>Trolleys</t>
  </si>
  <si>
    <t>Size</t>
  </si>
  <si>
    <t>Cost</t>
  </si>
  <si>
    <t>Standard Size</t>
  </si>
  <si>
    <t>Other Variables</t>
  </si>
  <si>
    <t>Items</t>
  </si>
  <si>
    <t>Needle Destroyer cum Hub Cutter</t>
  </si>
  <si>
    <t>Hub Cutter</t>
  </si>
  <si>
    <t>Bags</t>
  </si>
  <si>
    <t>Colour</t>
  </si>
  <si>
    <t>Blue</t>
  </si>
  <si>
    <t>Yellow</t>
  </si>
  <si>
    <t>Black</t>
  </si>
  <si>
    <t>Sharps Box</t>
  </si>
  <si>
    <t>Chemical Disinfectants</t>
  </si>
  <si>
    <t>Bins</t>
  </si>
  <si>
    <r>
      <t xml:space="preserve">Volume </t>
    </r>
    <r>
      <rPr>
        <b/>
        <i/>
        <sz val="12"/>
        <color theme="4"/>
        <rFont val="Cambria"/>
        <family val="1"/>
      </rPr>
      <t>(in Litres)</t>
    </r>
  </si>
  <si>
    <t>REGION</t>
  </si>
  <si>
    <r>
      <t xml:space="preserve">Volume </t>
    </r>
    <r>
      <rPr>
        <b/>
        <i/>
        <sz val="12"/>
        <color theme="4"/>
        <rFont val="Cambria"/>
        <family val="1"/>
      </rPr>
      <t>(in cms)</t>
    </r>
  </si>
  <si>
    <t>Rural</t>
  </si>
  <si>
    <t>Urban</t>
  </si>
  <si>
    <t>N/A</t>
  </si>
  <si>
    <t>White</t>
  </si>
  <si>
    <t>Needle Management</t>
  </si>
  <si>
    <t>25 x 20 cms</t>
  </si>
  <si>
    <t>37 x 40 cms</t>
  </si>
  <si>
    <t>24 x 20 cms</t>
  </si>
  <si>
    <t>16 x 14 cms</t>
  </si>
  <si>
    <t>Standard Sharps Box</t>
  </si>
  <si>
    <r>
      <t xml:space="preserve">Weighing Machines </t>
    </r>
    <r>
      <rPr>
        <i/>
        <sz val="9"/>
        <rFont val="Cambria"/>
        <family val="1"/>
      </rPr>
      <t>(Industrial quality)*</t>
    </r>
  </si>
  <si>
    <r>
      <t xml:space="preserve">Protective Gear </t>
    </r>
    <r>
      <rPr>
        <i/>
        <sz val="9"/>
        <rFont val="Cambria"/>
        <family val="1"/>
      </rPr>
      <t>(Industrial quality)*</t>
    </r>
  </si>
  <si>
    <t>Total  One-time Cost</t>
  </si>
  <si>
    <t>15 Litres</t>
  </si>
  <si>
    <t>30 Litres</t>
  </si>
  <si>
    <t>250 Litres</t>
  </si>
  <si>
    <t>660 Litres</t>
  </si>
  <si>
    <t>Choose your geographical region from the drop down menu</t>
  </si>
  <si>
    <t>Annual Recurring Costs</t>
  </si>
  <si>
    <t>One-time Costs</t>
  </si>
  <si>
    <t>Generation Points</t>
  </si>
  <si>
    <t>Operation Theatre</t>
  </si>
  <si>
    <t>Laboratory</t>
  </si>
  <si>
    <t xml:space="preserve">Casualty </t>
  </si>
  <si>
    <t>Labour Room</t>
  </si>
  <si>
    <t xml:space="preserve">Ward </t>
  </si>
  <si>
    <t>OPD</t>
  </si>
  <si>
    <t>Injection Room</t>
  </si>
  <si>
    <t>Dressing room</t>
  </si>
  <si>
    <t>TOTAL</t>
  </si>
  <si>
    <t>Total Recurring Costs</t>
  </si>
  <si>
    <t>Mandated No. of Units</t>
  </si>
  <si>
    <t>Price</t>
  </si>
  <si>
    <t>None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</si>
</sst>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 #,##0.00"/>
  </numFmts>
  <fonts count="39" x14ac:knownFonts="1">
    <font>
      <sz val="12"/>
      <color theme="1" tint="0.14993743705557422"/>
      <name val="Calibri"/>
      <family val="2"/>
      <scheme val="minor"/>
    </font>
    <font>
      <sz val="10"/>
      <color theme="6" tint="-0.499984740745262"/>
      <name val="Calibri"/>
      <family val="2"/>
      <scheme val="minor"/>
    </font>
    <font>
      <sz val="14"/>
      <color theme="1" tint="0.14996795556505021"/>
      <name val="Calibri"/>
      <family val="2"/>
      <scheme val="minor"/>
    </font>
    <font>
      <sz val="14"/>
      <color theme="2"/>
      <name val="Calibri"/>
      <family val="2"/>
      <scheme val="minor"/>
    </font>
    <font>
      <sz val="28"/>
      <color theme="4"/>
      <name val="Calibri"/>
      <family val="2"/>
      <scheme val="minor"/>
    </font>
    <font>
      <sz val="22"/>
      <color theme="1" tint="0.14993743705557422"/>
      <name val="Calibri"/>
      <family val="2"/>
      <scheme val="major"/>
    </font>
    <font>
      <sz val="10"/>
      <color theme="3"/>
      <name val="Calibri"/>
      <family val="2"/>
      <scheme val="minor"/>
    </font>
    <font>
      <sz val="12"/>
      <color theme="1" tint="0.14993743705557422"/>
      <name val="Cambria"/>
      <family val="1"/>
    </font>
    <font>
      <b/>
      <sz val="12"/>
      <color theme="4"/>
      <name val="Cambria"/>
      <family val="1"/>
    </font>
    <font>
      <b/>
      <sz val="28"/>
      <color theme="4"/>
      <name val="Cambria"/>
      <family val="1"/>
    </font>
    <font>
      <sz val="8"/>
      <color theme="0" tint="-0.499984740745262"/>
      <name val="Cambria"/>
      <family val="1"/>
    </font>
    <font>
      <sz val="9"/>
      <name val="Cambria"/>
      <family val="1"/>
    </font>
    <font>
      <b/>
      <sz val="12"/>
      <color theme="1" tint="0.14993743705557422"/>
      <name val="Cambria"/>
      <family val="1"/>
    </font>
    <font>
      <sz val="9"/>
      <color theme="1" tint="0.14993743705557422"/>
      <name val="Cambria"/>
      <family val="1"/>
    </font>
    <font>
      <sz val="9"/>
      <color theme="1"/>
      <name val="Cambria"/>
      <family val="1"/>
    </font>
    <font>
      <sz val="10"/>
      <color theme="0"/>
      <name val="Cambria"/>
      <family val="1"/>
    </font>
    <font>
      <sz val="12"/>
      <color theme="0"/>
      <name val="Cambria"/>
      <family val="1"/>
    </font>
    <font>
      <i/>
      <sz val="9"/>
      <name val="Cambria"/>
      <family val="1"/>
    </font>
    <font>
      <b/>
      <i/>
      <sz val="12"/>
      <color theme="4"/>
      <name val="Cambria"/>
      <family val="1"/>
    </font>
    <font>
      <b/>
      <sz val="11"/>
      <color theme="0" tint="-4.9989318521683403E-2"/>
      <name val="Cambria"/>
      <family val="1"/>
    </font>
    <font>
      <b/>
      <sz val="14"/>
      <color theme="0" tint="-4.9989318521683403E-2"/>
      <name val="Cambria"/>
      <family val="1"/>
    </font>
    <font>
      <b/>
      <sz val="9"/>
      <name val="Cambria"/>
      <family val="1"/>
    </font>
    <font>
      <b/>
      <sz val="12"/>
      <color theme="0" tint="-4.9989318521683403E-2"/>
      <name val="Cambria"/>
      <family val="1"/>
    </font>
    <font>
      <b/>
      <sz val="9"/>
      <color theme="0" tint="-4.9989318521683403E-2"/>
      <name val="Cambria"/>
      <family val="1"/>
    </font>
    <font>
      <b/>
      <sz val="8"/>
      <color theme="0" tint="-4.9989318521683403E-2"/>
      <name val="Cambria"/>
      <family val="1"/>
    </font>
    <font>
      <b/>
      <sz val="10"/>
      <color theme="0" tint="-4.9989318521683403E-2"/>
      <name val="Cambria"/>
      <family val="1"/>
    </font>
    <font>
      <sz val="10"/>
      <color theme="0" tint="-4.9989318521683403E-2"/>
      <name val="Cambria"/>
      <family val="1"/>
    </font>
    <font>
      <sz val="8"/>
      <color theme="0" tint="-4.9989318521683403E-2"/>
      <name val="Cambria"/>
      <family val="1"/>
    </font>
    <font>
      <b/>
      <sz val="24"/>
      <color theme="4"/>
      <name val="Cambria"/>
      <family val="1"/>
    </font>
    <font>
      <b/>
      <sz val="10"/>
      <color theme="1"/>
      <name val="Cambria"/>
      <family val="1"/>
    </font>
    <font>
      <b/>
      <sz val="9"/>
      <color theme="1" tint="0.499984740745262"/>
      <name val="Cambria"/>
      <family val="1"/>
    </font>
    <font>
      <b/>
      <sz val="9"/>
      <color theme="0" tint="-0.499984740745262"/>
      <name val="Cambria"/>
      <family val="1"/>
    </font>
    <font>
      <b/>
      <sz val="12"/>
      <color theme="0"/>
      <name val="Cambria"/>
      <family val="1"/>
    </font>
    <font>
      <b/>
      <sz val="11"/>
      <color theme="0"/>
      <name val="Cambria"/>
      <family val="1"/>
    </font>
    <font>
      <sz val="10"/>
      <color theme="1" tint="0.499984740745262"/>
      <name val="Cambria"/>
      <family val="1"/>
    </font>
    <font>
      <sz val="24"/>
      <color theme="4"/>
      <name val="Cambria"/>
      <family val="1"/>
    </font>
    <font>
      <b/>
      <sz val="20"/>
      <color theme="0" tint="-4.9989318521683403E-2"/>
      <name val="Cambria"/>
      <family val="1"/>
    </font>
    <font>
      <sz val="9"/>
      <color rgb="FFEAEAEA"/>
      <name val="Cambria"/>
      <family val="1"/>
    </font>
    <font>
      <b/>
      <sz val="9"/>
      <color rgb="FFEAEAEA"/>
      <name val="Cambria"/>
      <family val="1"/>
    </font>
  </fonts>
  <fills count="11">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1"/>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1" tint="0.34998626667073579"/>
        <bgColor indexed="64"/>
      </patternFill>
    </fill>
    <fill>
      <patternFill patternType="solid">
        <fgColor rgb="FFEAEAEA"/>
        <bgColor indexed="64"/>
      </patternFill>
    </fill>
    <fill>
      <patternFill patternType="solid">
        <fgColor rgb="FF00B050"/>
        <bgColor indexed="64"/>
      </patternFill>
    </fill>
  </fills>
  <borders count="62">
    <border>
      <left/>
      <right/>
      <top/>
      <bottom/>
      <diagonal/>
    </border>
    <border>
      <left style="thin">
        <color rgb="FF7F7F7F"/>
      </left>
      <right style="thin">
        <color rgb="FF7F7F7F"/>
      </right>
      <top style="thin">
        <color rgb="FF7F7F7F"/>
      </top>
      <bottom style="thin">
        <color rgb="FF7F7F7F"/>
      </bottom>
      <diagonal/>
    </border>
    <border>
      <left/>
      <right/>
      <top style="medium">
        <color theme="7"/>
      </top>
      <bottom/>
      <diagonal/>
    </border>
    <border>
      <left/>
      <right style="medium">
        <color theme="7"/>
      </right>
      <top/>
      <bottom/>
      <diagonal/>
    </border>
    <border>
      <left style="medium">
        <color theme="7"/>
      </left>
      <right/>
      <top/>
      <bottom/>
      <diagonal/>
    </border>
    <border>
      <left style="medium">
        <color theme="7"/>
      </left>
      <right/>
      <top style="medium">
        <color theme="7"/>
      </top>
      <bottom style="hair">
        <color theme="7"/>
      </bottom>
      <diagonal/>
    </border>
    <border>
      <left style="hair">
        <color theme="7"/>
      </left>
      <right style="medium">
        <color theme="7"/>
      </right>
      <top style="hair">
        <color theme="7"/>
      </top>
      <bottom style="hair">
        <color theme="7"/>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medium">
        <color rgb="FF00B050"/>
      </right>
      <top/>
      <bottom style="thin">
        <color theme="0"/>
      </bottom>
      <diagonal/>
    </border>
    <border>
      <left style="thin">
        <color theme="0"/>
      </left>
      <right style="medium">
        <color rgb="FF00B050"/>
      </right>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theme="7"/>
      </left>
      <right style="hair">
        <color theme="7"/>
      </right>
      <top style="hair">
        <color theme="7"/>
      </top>
      <bottom style="hair">
        <color theme="7"/>
      </bottom>
      <diagonal/>
    </border>
    <border>
      <left/>
      <right style="medium">
        <color theme="7"/>
      </right>
      <top style="hair">
        <color theme="7"/>
      </top>
      <bottom style="hair">
        <color theme="7"/>
      </bottom>
      <diagonal/>
    </border>
    <border>
      <left/>
      <right style="medium">
        <color theme="7"/>
      </right>
      <top style="medium">
        <color theme="7"/>
      </top>
      <bottom style="hair">
        <color theme="7"/>
      </bottom>
      <diagonal/>
    </border>
    <border>
      <left/>
      <right style="medium">
        <color theme="7"/>
      </right>
      <top/>
      <bottom style="hair">
        <color theme="7"/>
      </bottom>
      <diagonal/>
    </border>
    <border>
      <left/>
      <right style="medium">
        <color theme="7"/>
      </right>
      <top style="hair">
        <color theme="7"/>
      </top>
      <bottom/>
      <diagonal/>
    </border>
    <border>
      <left style="medium">
        <color theme="7"/>
      </left>
      <right style="medium">
        <color theme="7"/>
      </right>
      <top style="thin">
        <color theme="7"/>
      </top>
      <bottom style="double">
        <color theme="7"/>
      </bottom>
      <diagonal/>
    </border>
    <border>
      <left/>
      <right style="medium">
        <color theme="7"/>
      </right>
      <top style="thin">
        <color theme="7"/>
      </top>
      <bottom style="double">
        <color theme="7"/>
      </bottom>
      <diagonal/>
    </border>
    <border>
      <left/>
      <right/>
      <top style="thin">
        <color theme="7"/>
      </top>
      <bottom style="double">
        <color theme="7"/>
      </bottom>
      <diagonal/>
    </border>
    <border>
      <left style="thick">
        <color theme="2"/>
      </left>
      <right/>
      <top/>
      <bottom/>
      <diagonal/>
    </border>
    <border>
      <left style="thin">
        <color theme="0"/>
      </left>
      <right style="thin">
        <color theme="0"/>
      </right>
      <top style="medium">
        <color theme="2"/>
      </top>
      <bottom style="thin">
        <color rgb="FF00B050"/>
      </bottom>
      <diagonal/>
    </border>
    <border>
      <left/>
      <right style="thin">
        <color theme="0"/>
      </right>
      <top style="medium">
        <color theme="2"/>
      </top>
      <bottom style="thin">
        <color rgb="FF00B050"/>
      </bottom>
      <diagonal/>
    </border>
    <border>
      <left style="thin">
        <color theme="0"/>
      </left>
      <right style="medium">
        <color theme="2"/>
      </right>
      <top style="medium">
        <color theme="2"/>
      </top>
      <bottom/>
      <diagonal/>
    </border>
    <border>
      <left style="thin">
        <color theme="0"/>
      </left>
      <right style="medium">
        <color theme="2"/>
      </right>
      <top style="thin">
        <color rgb="FF00B050"/>
      </top>
      <bottom/>
      <diagonal/>
    </border>
    <border>
      <left style="medium">
        <color theme="2"/>
      </left>
      <right style="thin">
        <color theme="0"/>
      </right>
      <top style="thin">
        <color theme="0"/>
      </top>
      <bottom style="thin">
        <color theme="0"/>
      </bottom>
      <diagonal/>
    </border>
    <border>
      <left style="thin">
        <color theme="0"/>
      </left>
      <right style="medium">
        <color theme="2"/>
      </right>
      <top style="thin">
        <color theme="0"/>
      </top>
      <bottom style="thin">
        <color theme="0"/>
      </bottom>
      <diagonal/>
    </border>
    <border>
      <left style="thin">
        <color theme="0"/>
      </left>
      <right style="medium">
        <color theme="2"/>
      </right>
      <top style="thin">
        <color theme="0"/>
      </top>
      <bottom/>
      <diagonal/>
    </border>
    <border>
      <left style="medium">
        <color theme="2"/>
      </left>
      <right/>
      <top style="thin">
        <color theme="0"/>
      </top>
      <bottom style="medium">
        <color theme="2"/>
      </bottom>
      <diagonal/>
    </border>
    <border>
      <left/>
      <right/>
      <top style="thin">
        <color theme="0"/>
      </top>
      <bottom style="medium">
        <color theme="2"/>
      </bottom>
      <diagonal/>
    </border>
    <border>
      <left/>
      <right style="thin">
        <color theme="0"/>
      </right>
      <top style="thin">
        <color theme="0"/>
      </top>
      <bottom style="medium">
        <color theme="2"/>
      </bottom>
      <diagonal/>
    </border>
    <border>
      <left style="thin">
        <color theme="0"/>
      </left>
      <right style="medium">
        <color theme="2"/>
      </right>
      <top style="thin">
        <color theme="0"/>
      </top>
      <bottom style="medium">
        <color theme="2"/>
      </bottom>
      <diagonal/>
    </border>
    <border>
      <left style="double">
        <color theme="0"/>
      </left>
      <right/>
      <top style="double">
        <color theme="0"/>
      </top>
      <bottom/>
      <diagonal/>
    </border>
    <border>
      <left style="double">
        <color theme="0"/>
      </left>
      <right/>
      <top/>
      <bottom/>
      <diagonal/>
    </border>
    <border>
      <left style="double">
        <color theme="0"/>
      </left>
      <right style="double">
        <color theme="0"/>
      </right>
      <top style="double">
        <color theme="0"/>
      </top>
      <bottom/>
      <diagonal/>
    </border>
    <border>
      <left style="double">
        <color theme="0"/>
      </left>
      <right style="double">
        <color theme="0"/>
      </right>
      <top/>
      <bottom/>
      <diagonal/>
    </border>
    <border>
      <left/>
      <right/>
      <top style="double">
        <color theme="0"/>
      </top>
      <bottom/>
      <diagonal/>
    </border>
    <border>
      <left style="double">
        <color theme="0"/>
      </left>
      <right style="double">
        <color theme="0"/>
      </right>
      <top/>
      <bottom style="double">
        <color theme="0"/>
      </bottom>
      <diagonal/>
    </border>
    <border>
      <left style="double">
        <color theme="0"/>
      </left>
      <right/>
      <top/>
      <bottom style="double">
        <color theme="0"/>
      </bottom>
      <diagonal/>
    </border>
    <border>
      <left/>
      <right/>
      <top style="thin">
        <color theme="0"/>
      </top>
      <bottom/>
      <diagonal/>
    </border>
    <border>
      <left style="medium">
        <color theme="7"/>
      </left>
      <right/>
      <top style="hair">
        <color theme="7"/>
      </top>
      <bottom style="thin">
        <color theme="7"/>
      </bottom>
      <diagonal/>
    </border>
    <border>
      <left/>
      <right style="medium">
        <color theme="7"/>
      </right>
      <top style="hair">
        <color theme="7"/>
      </top>
      <bottom style="thin">
        <color theme="7"/>
      </bottom>
      <diagonal/>
    </border>
    <border>
      <left/>
      <right/>
      <top/>
      <bottom style="medium">
        <color theme="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theme="7"/>
      </bottom>
      <diagonal/>
    </border>
    <border>
      <left/>
      <right style="medium">
        <color indexed="64"/>
      </right>
      <top/>
      <bottom style="medium">
        <color theme="7"/>
      </bottom>
      <diagonal/>
    </border>
    <border>
      <left style="medium">
        <color indexed="64"/>
      </left>
      <right/>
      <top style="medium">
        <color theme="7"/>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8">
    <xf numFmtId="0" fontId="0" fillId="2" borderId="0">
      <alignment horizontal="left" vertical="center"/>
    </xf>
    <xf numFmtId="0" fontId="5" fillId="0" borderId="0" applyNumberFormat="0" applyFill="0" applyBorder="0" applyAlignment="0" applyProtection="0"/>
    <xf numFmtId="3" fontId="1" fillId="0" borderId="0" applyFont="0" applyFill="0" applyBorder="0" applyProtection="0">
      <alignment horizontal="left" vertical="center"/>
    </xf>
    <xf numFmtId="164" fontId="1" fillId="0" borderId="0" applyFont="0" applyFill="0" applyBorder="0" applyProtection="0">
      <alignment horizontal="left" vertical="center"/>
    </xf>
    <xf numFmtId="0" fontId="4" fillId="0" borderId="0" applyNumberFormat="0" applyFill="0" applyBorder="0" applyProtection="0">
      <alignment vertical="center"/>
    </xf>
    <xf numFmtId="0" fontId="3" fillId="3" borderId="1" applyNumberFormat="0" applyBorder="0" applyProtection="0">
      <alignment horizontal="center" vertical="center"/>
    </xf>
    <xf numFmtId="0" fontId="2" fillId="2" borderId="0" applyFont="0" applyFill="0" applyBorder="0" applyAlignment="0" applyProtection="0">
      <alignment horizontal="left" vertical="center"/>
    </xf>
    <xf numFmtId="0" fontId="6" fillId="0" borderId="0" applyNumberFormat="0" applyFill="0" applyBorder="0" applyAlignment="0" applyProtection="0"/>
  </cellStyleXfs>
  <cellXfs count="141">
    <xf numFmtId="0" fontId="0" fillId="2" borderId="0" xfId="0">
      <alignment horizontal="left" vertical="center"/>
    </xf>
    <xf numFmtId="0" fontId="0" fillId="2" borderId="0" xfId="0">
      <alignment horizontal="left" vertical="center"/>
    </xf>
    <xf numFmtId="0" fontId="7" fillId="2" borderId="0" xfId="0" applyFont="1" applyProtection="1">
      <alignment horizontal="left" vertical="center"/>
      <protection locked="0"/>
    </xf>
    <xf numFmtId="0" fontId="7" fillId="2" borderId="0" xfId="0" applyFont="1" applyBorder="1" applyProtection="1">
      <alignment horizontal="left" vertical="center"/>
      <protection locked="0"/>
    </xf>
    <xf numFmtId="165" fontId="13" fillId="2" borderId="17" xfId="0" applyNumberFormat="1" applyFont="1" applyBorder="1" applyAlignment="1" applyProtection="1">
      <alignment horizontal="center" vertical="center"/>
      <protection locked="0"/>
    </xf>
    <xf numFmtId="165" fontId="13" fillId="2" borderId="18" xfId="0" applyNumberFormat="1" applyFont="1" applyBorder="1" applyAlignment="1" applyProtection="1">
      <alignment horizontal="center" vertical="center" wrapText="1"/>
      <protection locked="0"/>
    </xf>
    <xf numFmtId="0" fontId="7" fillId="2" borderId="0" xfId="0" applyFont="1" applyProtection="1">
      <alignment horizontal="left" vertical="center"/>
      <protection hidden="1"/>
    </xf>
    <xf numFmtId="0" fontId="7" fillId="2" borderId="0" xfId="0" applyFont="1" applyBorder="1" applyProtection="1">
      <alignment horizontal="left" vertical="center"/>
      <protection hidden="1"/>
    </xf>
    <xf numFmtId="3" fontId="9" fillId="2" borderId="0" xfId="4" applyNumberFormat="1" applyFont="1" applyFill="1" applyBorder="1" applyAlignment="1" applyProtection="1">
      <alignment horizontal="center" vertical="center"/>
      <protection hidden="1"/>
    </xf>
    <xf numFmtId="0" fontId="10" fillId="2" borderId="0" xfId="1" applyFont="1" applyFill="1" applyBorder="1" applyAlignment="1" applyProtection="1">
      <alignment horizontal="center" vertical="center" wrapText="1"/>
      <protection hidden="1"/>
    </xf>
    <xf numFmtId="0" fontId="0" fillId="2" borderId="0" xfId="0" applyBorder="1" applyProtection="1">
      <alignment horizontal="left" vertical="center"/>
      <protection hidden="1"/>
    </xf>
    <xf numFmtId="0" fontId="7" fillId="9" borderId="0" xfId="0" applyFont="1" applyFill="1" applyProtection="1">
      <alignment horizontal="left" vertical="center"/>
      <protection hidden="1"/>
    </xf>
    <xf numFmtId="0" fontId="12" fillId="2" borderId="0" xfId="1" applyFont="1" applyFill="1" applyBorder="1" applyAlignment="1" applyProtection="1">
      <alignment horizontal="center" vertical="center" wrapText="1"/>
      <protection hidden="1"/>
    </xf>
    <xf numFmtId="0" fontId="31" fillId="2" borderId="0" xfId="1" applyFont="1" applyFill="1" applyBorder="1" applyAlignment="1" applyProtection="1">
      <alignment vertical="center" wrapText="1"/>
      <protection hidden="1"/>
    </xf>
    <xf numFmtId="14" fontId="22" fillId="5" borderId="24" xfId="0" applyNumberFormat="1" applyFont="1" applyFill="1" applyBorder="1" applyAlignment="1" applyProtection="1">
      <alignment horizontal="center" vertical="center" wrapText="1"/>
      <protection hidden="1"/>
    </xf>
    <xf numFmtId="14" fontId="24" fillId="5" borderId="23" xfId="0" applyNumberFormat="1" applyFont="1" applyFill="1" applyBorder="1" applyAlignment="1" applyProtection="1">
      <alignment horizontal="center" vertical="center" wrapText="1"/>
      <protection hidden="1"/>
    </xf>
    <xf numFmtId="14" fontId="24" fillId="5" borderId="24" xfId="0" applyNumberFormat="1" applyFont="1" applyFill="1" applyBorder="1" applyAlignment="1" applyProtection="1">
      <alignment horizontal="center" vertical="center" wrapText="1"/>
      <protection hidden="1"/>
    </xf>
    <xf numFmtId="14" fontId="23" fillId="5" borderId="25" xfId="0" applyNumberFormat="1" applyFont="1" applyFill="1" applyBorder="1" applyAlignment="1" applyProtection="1">
      <alignment horizontal="center" vertical="center" wrapText="1"/>
      <protection hidden="1"/>
    </xf>
    <xf numFmtId="14" fontId="26" fillId="5" borderId="13" xfId="0" applyNumberFormat="1" applyFont="1" applyFill="1" applyBorder="1" applyAlignment="1" applyProtection="1">
      <alignment horizontal="left" vertical="center" wrapText="1" indent="1"/>
      <protection hidden="1"/>
    </xf>
    <xf numFmtId="165" fontId="24" fillId="5" borderId="8" xfId="0" applyNumberFormat="1" applyFont="1" applyFill="1" applyBorder="1" applyAlignment="1" applyProtection="1">
      <alignment horizontal="center" vertical="center" wrapText="1"/>
      <protection hidden="1"/>
    </xf>
    <xf numFmtId="165" fontId="24" fillId="5" borderId="26" xfId="0" applyNumberFormat="1" applyFont="1" applyFill="1" applyBorder="1" applyAlignment="1" applyProtection="1">
      <alignment horizontal="center" vertical="center" wrapText="1"/>
      <protection hidden="1"/>
    </xf>
    <xf numFmtId="14" fontId="27" fillId="5" borderId="10" xfId="0" applyNumberFormat="1" applyFont="1" applyFill="1" applyBorder="1" applyAlignment="1" applyProtection="1">
      <alignment horizontal="left" vertical="center" wrapText="1" indent="1"/>
      <protection hidden="1"/>
    </xf>
    <xf numFmtId="165" fontId="24" fillId="5" borderId="7" xfId="0" applyNumberFormat="1" applyFont="1" applyFill="1" applyBorder="1" applyAlignment="1" applyProtection="1">
      <alignment horizontal="center" vertical="center" wrapText="1"/>
      <protection hidden="1"/>
    </xf>
    <xf numFmtId="14" fontId="26" fillId="5" borderId="11" xfId="0" applyNumberFormat="1" applyFont="1" applyFill="1" applyBorder="1" applyAlignment="1" applyProtection="1">
      <alignment horizontal="left" vertical="center" wrapText="1" indent="1"/>
      <protection hidden="1"/>
    </xf>
    <xf numFmtId="165" fontId="24" fillId="5" borderId="28" xfId="0" applyNumberFormat="1" applyFont="1" applyFill="1" applyBorder="1" applyAlignment="1" applyProtection="1">
      <alignment horizontal="center" vertical="center" wrapText="1"/>
      <protection hidden="1"/>
    </xf>
    <xf numFmtId="14" fontId="27" fillId="5" borderId="7" xfId="0" applyNumberFormat="1" applyFont="1" applyFill="1" applyBorder="1" applyAlignment="1" applyProtection="1">
      <alignment horizontal="left" vertical="center" wrapText="1" indent="1"/>
      <protection hidden="1"/>
    </xf>
    <xf numFmtId="14" fontId="26" fillId="5" borderId="27" xfId="0" applyNumberFormat="1" applyFont="1" applyFill="1" applyBorder="1" applyAlignment="1" applyProtection="1">
      <alignment horizontal="left" vertical="center" wrapText="1" indent="1"/>
      <protection hidden="1"/>
    </xf>
    <xf numFmtId="14" fontId="27" fillId="5" borderId="9" xfId="0" applyNumberFormat="1" applyFont="1" applyFill="1" applyBorder="1" applyAlignment="1" applyProtection="1">
      <alignment horizontal="left" vertical="center" wrapText="1" indent="1"/>
      <protection hidden="1"/>
    </xf>
    <xf numFmtId="165" fontId="24" fillId="5" borderId="29" xfId="0" applyNumberFormat="1" applyFont="1" applyFill="1" applyBorder="1" applyAlignment="1" applyProtection="1">
      <alignment horizontal="center" vertical="center" wrapText="1"/>
      <protection hidden="1"/>
    </xf>
    <xf numFmtId="14" fontId="27" fillId="5" borderId="12" xfId="0" applyNumberFormat="1" applyFont="1" applyFill="1" applyBorder="1" applyAlignment="1" applyProtection="1">
      <alignment horizontal="left" vertical="center" wrapText="1" indent="1"/>
      <protection hidden="1"/>
    </xf>
    <xf numFmtId="165" fontId="19" fillId="5" borderId="33" xfId="0" applyNumberFormat="1" applyFont="1" applyFill="1" applyBorder="1" applyAlignment="1" applyProtection="1">
      <alignment horizontal="center" vertical="center" wrapText="1"/>
      <protection hidden="1"/>
    </xf>
    <xf numFmtId="0" fontId="7" fillId="2" borderId="22" xfId="0" applyFont="1" applyBorder="1" applyProtection="1">
      <alignment horizontal="left" vertical="center"/>
      <protection hidden="1"/>
    </xf>
    <xf numFmtId="0" fontId="30" fillId="2" borderId="19" xfId="0" applyFont="1" applyBorder="1" applyAlignment="1" applyProtection="1">
      <alignment horizontal="center" vertical="center" wrapText="1"/>
      <protection hidden="1"/>
    </xf>
    <xf numFmtId="3" fontId="34" fillId="2" borderId="15" xfId="0" applyNumberFormat="1" applyFont="1" applyBorder="1" applyAlignment="1" applyProtection="1">
      <alignment horizontal="center" vertical="center"/>
      <protection hidden="1"/>
    </xf>
    <xf numFmtId="0" fontId="14" fillId="2" borderId="6" xfId="0" applyFont="1" applyFill="1" applyBorder="1" applyAlignment="1" applyProtection="1">
      <alignment horizontal="right" vertical="center" wrapText="1" indent="1"/>
      <protection hidden="1"/>
    </xf>
    <xf numFmtId="165" fontId="32" fillId="8" borderId="20" xfId="0" applyNumberFormat="1" applyFont="1" applyFill="1" applyBorder="1" applyAlignment="1" applyProtection="1">
      <alignment horizontal="center" vertical="center"/>
      <protection hidden="1"/>
    </xf>
    <xf numFmtId="14" fontId="25" fillId="5" borderId="19" xfId="0" applyNumberFormat="1" applyFont="1" applyFill="1" applyBorder="1" applyAlignment="1" applyProtection="1">
      <alignment horizontal="center" vertical="center" wrapText="1"/>
      <protection hidden="1"/>
    </xf>
    <xf numFmtId="165" fontId="33" fillId="8" borderId="20" xfId="0" applyNumberFormat="1" applyFont="1" applyFill="1" applyBorder="1" applyAlignment="1" applyProtection="1">
      <alignment horizontal="center" vertical="center"/>
      <protection hidden="1"/>
    </xf>
    <xf numFmtId="0" fontId="0" fillId="2" borderId="0" xfId="0" applyProtection="1">
      <alignment horizontal="left" vertical="center"/>
      <protection hidden="1"/>
    </xf>
    <xf numFmtId="0" fontId="7" fillId="2" borderId="0" xfId="0" applyFont="1" applyAlignment="1" applyProtection="1">
      <alignment horizontal="left" vertical="center"/>
      <protection hidden="1"/>
    </xf>
    <xf numFmtId="0" fontId="8" fillId="6" borderId="0" xfId="0" applyFont="1" applyFill="1" applyBorder="1" applyAlignment="1" applyProtection="1">
      <alignment horizontal="center" vertical="center"/>
      <protection hidden="1"/>
    </xf>
    <xf numFmtId="0" fontId="11" fillId="6" borderId="0" xfId="0" applyFont="1" applyFill="1" applyBorder="1" applyAlignment="1" applyProtection="1">
      <alignment horizontal="center" vertical="center"/>
      <protection hidden="1"/>
    </xf>
    <xf numFmtId="0" fontId="30" fillId="2" borderId="7" xfId="0" applyFont="1" applyBorder="1" applyAlignment="1" applyProtection="1">
      <alignment horizontal="center" vertical="center" wrapText="1"/>
      <protection hidden="1"/>
    </xf>
    <xf numFmtId="14" fontId="36" fillId="5" borderId="7" xfId="0" applyNumberFormat="1" applyFont="1" applyFill="1" applyBorder="1" applyAlignment="1" applyProtection="1">
      <alignment horizontal="center" vertical="center" wrapText="1"/>
      <protection hidden="1"/>
    </xf>
    <xf numFmtId="14" fontId="25" fillId="5" borderId="7" xfId="0" applyNumberFormat="1" applyFont="1" applyFill="1" applyBorder="1" applyAlignment="1" applyProtection="1">
      <alignment horizontal="center" vertical="center" wrapText="1"/>
      <protection hidden="1"/>
    </xf>
    <xf numFmtId="3" fontId="34" fillId="2" borderId="7" xfId="0" applyNumberFormat="1" applyFont="1" applyBorder="1" applyAlignment="1" applyProtection="1">
      <alignment horizontal="center" vertical="center"/>
      <protection hidden="1"/>
    </xf>
    <xf numFmtId="165" fontId="13" fillId="2" borderId="7" xfId="0" applyNumberFormat="1" applyFont="1" applyBorder="1" applyAlignment="1" applyProtection="1">
      <alignment horizontal="center" vertical="center"/>
      <protection hidden="1"/>
    </xf>
    <xf numFmtId="0" fontId="14" fillId="2" borderId="7" xfId="0" applyFont="1" applyFill="1" applyBorder="1" applyAlignment="1" applyProtection="1">
      <alignment horizontal="right" vertical="center" wrapText="1" indent="1"/>
      <protection hidden="1"/>
    </xf>
    <xf numFmtId="165" fontId="32" fillId="8" borderId="7" xfId="0" applyNumberFormat="1" applyFont="1" applyFill="1" applyBorder="1" applyAlignment="1" applyProtection="1">
      <alignment horizontal="center" vertical="center"/>
      <protection hidden="1"/>
    </xf>
    <xf numFmtId="165" fontId="33" fillId="8" borderId="7" xfId="0" applyNumberFormat="1" applyFont="1" applyFill="1" applyBorder="1" applyAlignment="1" applyProtection="1">
      <alignment horizontal="center" vertical="center"/>
      <protection hidden="1"/>
    </xf>
    <xf numFmtId="0" fontId="30" fillId="2" borderId="12" xfId="0" applyFont="1" applyBorder="1" applyAlignment="1" applyProtection="1">
      <alignment horizontal="center" vertical="center" wrapText="1"/>
      <protection hidden="1"/>
    </xf>
    <xf numFmtId="14" fontId="25" fillId="5" borderId="12" xfId="0" applyNumberFormat="1" applyFont="1" applyFill="1" applyBorder="1" applyAlignment="1" applyProtection="1">
      <alignment horizontal="center" vertical="center" wrapText="1"/>
      <protection hidden="1"/>
    </xf>
    <xf numFmtId="0" fontId="16" fillId="8" borderId="7" xfId="0" applyFont="1" applyFill="1" applyBorder="1" applyAlignment="1" applyProtection="1">
      <alignment horizontal="left" vertical="center" indent="1"/>
      <protection hidden="1"/>
    </xf>
    <xf numFmtId="0" fontId="8" fillId="6" borderId="49" xfId="0" applyFont="1" applyFill="1" applyBorder="1" applyAlignment="1" applyProtection="1">
      <alignment horizontal="center" vertical="center"/>
      <protection hidden="1"/>
    </xf>
    <xf numFmtId="165" fontId="21" fillId="6" borderId="49" xfId="0" applyNumberFormat="1" applyFont="1" applyFill="1" applyBorder="1" applyAlignment="1" applyProtection="1">
      <alignment horizontal="center" vertical="center"/>
      <protection hidden="1"/>
    </xf>
    <xf numFmtId="0" fontId="11" fillId="6" borderId="48" xfId="0" applyFont="1" applyFill="1" applyBorder="1" applyAlignment="1" applyProtection="1">
      <alignment vertical="center"/>
      <protection hidden="1"/>
    </xf>
    <xf numFmtId="165" fontId="21" fillId="6" borderId="52" xfId="0" applyNumberFormat="1" applyFont="1" applyFill="1" applyBorder="1" applyAlignment="1" applyProtection="1">
      <alignment horizontal="center" vertical="center"/>
      <protection hidden="1"/>
    </xf>
    <xf numFmtId="0" fontId="8" fillId="6" borderId="48" xfId="0" applyFont="1" applyFill="1" applyBorder="1" applyAlignment="1" applyProtection="1">
      <alignment horizontal="center" vertical="center"/>
      <protection hidden="1"/>
    </xf>
    <xf numFmtId="0" fontId="11" fillId="6" borderId="51" xfId="0" applyFont="1" applyFill="1" applyBorder="1" applyAlignment="1" applyProtection="1">
      <alignment horizontal="center" vertical="center"/>
      <protection hidden="1"/>
    </xf>
    <xf numFmtId="0" fontId="11" fillId="6" borderId="48" xfId="0" applyFont="1" applyFill="1" applyBorder="1" applyAlignment="1" applyProtection="1">
      <alignment horizontal="right"/>
      <protection hidden="1"/>
    </xf>
    <xf numFmtId="0" fontId="0" fillId="10" borderId="0" xfId="0" applyFill="1" applyProtection="1">
      <alignment horizontal="left" vertical="center"/>
      <protection hidden="1"/>
    </xf>
    <xf numFmtId="0" fontId="7" fillId="10" borderId="0" xfId="0" applyFont="1" applyFill="1" applyAlignment="1" applyProtection="1">
      <alignment horizontal="left" vertical="center"/>
      <protection hidden="1"/>
    </xf>
    <xf numFmtId="0" fontId="7" fillId="10" borderId="0" xfId="0" applyFont="1" applyFill="1" applyProtection="1">
      <alignment horizontal="left" vertical="center"/>
      <protection hidden="1"/>
    </xf>
    <xf numFmtId="0" fontId="0" fillId="10" borderId="0" xfId="0" applyFill="1" applyBorder="1" applyProtection="1">
      <alignment horizontal="left" vertical="center"/>
      <protection hidden="1"/>
    </xf>
    <xf numFmtId="0" fontId="7" fillId="10" borderId="0" xfId="0" applyFont="1" applyFill="1" applyBorder="1" applyAlignment="1" applyProtection="1">
      <alignment horizontal="left" vertical="center"/>
      <protection hidden="1"/>
    </xf>
    <xf numFmtId="0" fontId="7" fillId="10" borderId="0" xfId="0" applyFont="1" applyFill="1" applyBorder="1" applyProtection="1">
      <alignment horizontal="left" vertical="center"/>
      <protection hidden="1"/>
    </xf>
    <xf numFmtId="0" fontId="8" fillId="6" borderId="48" xfId="0" applyFont="1" applyFill="1" applyBorder="1" applyAlignment="1" applyProtection="1">
      <alignment horizontal="right" vertical="center"/>
      <protection hidden="1"/>
    </xf>
    <xf numFmtId="14" fontId="20" fillId="5" borderId="48" xfId="0" applyNumberFormat="1" applyFont="1" applyFill="1" applyBorder="1" applyAlignment="1" applyProtection="1">
      <alignment horizontal="center" vertical="center"/>
      <protection hidden="1"/>
    </xf>
    <xf numFmtId="14" fontId="20" fillId="5" borderId="0" xfId="0" applyNumberFormat="1" applyFont="1" applyFill="1" applyBorder="1" applyAlignment="1" applyProtection="1">
      <alignment horizontal="center" vertical="center"/>
      <protection hidden="1"/>
    </xf>
    <xf numFmtId="14" fontId="20" fillId="5" borderId="49" xfId="0" applyNumberFormat="1" applyFont="1" applyFill="1" applyBorder="1" applyAlignment="1" applyProtection="1">
      <alignment horizontal="center" vertical="center"/>
      <protection hidden="1"/>
    </xf>
    <xf numFmtId="0" fontId="11" fillId="6" borderId="0" xfId="0" applyFont="1" applyFill="1" applyBorder="1" applyAlignment="1" applyProtection="1">
      <alignment horizontal="right" vertical="center"/>
      <protection hidden="1"/>
    </xf>
    <xf numFmtId="165" fontId="21" fillId="6" borderId="58" xfId="0" applyNumberFormat="1" applyFont="1" applyFill="1" applyBorder="1" applyAlignment="1" applyProtection="1">
      <alignment horizontal="center" vertical="center"/>
      <protection hidden="1"/>
    </xf>
    <xf numFmtId="0" fontId="11" fillId="6" borderId="60" xfId="0" applyFont="1" applyFill="1" applyBorder="1" applyAlignment="1" applyProtection="1">
      <alignment horizontal="center" vertical="center"/>
      <protection hidden="1"/>
    </xf>
    <xf numFmtId="165" fontId="21" fillId="6" borderId="61" xfId="0" applyNumberFormat="1" applyFont="1" applyFill="1" applyBorder="1" applyAlignment="1" applyProtection="1">
      <alignment horizontal="center" vertical="center"/>
      <protection hidden="1"/>
    </xf>
    <xf numFmtId="0" fontId="8" fillId="6" borderId="56" xfId="0" applyFont="1" applyFill="1" applyBorder="1" applyAlignment="1" applyProtection="1">
      <alignment horizontal="right" vertical="center"/>
      <protection hidden="1"/>
    </xf>
    <xf numFmtId="0" fontId="11" fillId="6" borderId="57" xfId="0" applyFont="1" applyFill="1" applyBorder="1" applyAlignment="1" applyProtection="1">
      <alignment horizontal="right" vertical="center"/>
      <protection hidden="1"/>
    </xf>
    <xf numFmtId="0" fontId="11" fillId="6" borderId="59" xfId="0" applyFont="1" applyFill="1" applyBorder="1" applyAlignment="1" applyProtection="1">
      <alignment horizontal="right"/>
      <protection hidden="1"/>
    </xf>
    <xf numFmtId="0" fontId="11" fillId="6" borderId="60" xfId="0" applyFont="1" applyFill="1" applyBorder="1" applyAlignment="1" applyProtection="1">
      <alignment horizontal="right" vertical="center"/>
      <protection hidden="1"/>
    </xf>
    <xf numFmtId="0" fontId="11" fillId="6" borderId="56" xfId="0" applyFont="1" applyFill="1" applyBorder="1" applyAlignment="1" applyProtection="1">
      <alignment vertical="center"/>
      <protection hidden="1"/>
    </xf>
    <xf numFmtId="0" fontId="37" fillId="6" borderId="57" xfId="0" applyFont="1" applyFill="1" applyBorder="1" applyAlignment="1" applyProtection="1">
      <alignment horizontal="center" vertical="center"/>
      <protection hidden="1"/>
    </xf>
    <xf numFmtId="165" fontId="38" fillId="6" borderId="58" xfId="0" applyNumberFormat="1" applyFont="1" applyFill="1" applyBorder="1" applyAlignment="1" applyProtection="1">
      <alignment horizontal="center" vertical="center"/>
      <protection hidden="1"/>
    </xf>
    <xf numFmtId="0" fontId="37" fillId="6" borderId="0" xfId="0" applyFont="1" applyFill="1" applyBorder="1" applyAlignment="1" applyProtection="1">
      <alignment horizontal="center" vertical="center"/>
      <protection hidden="1"/>
    </xf>
    <xf numFmtId="165" fontId="38" fillId="6" borderId="49" xfId="0" applyNumberFormat="1" applyFont="1" applyFill="1" applyBorder="1" applyAlignment="1" applyProtection="1">
      <alignment horizontal="center" vertical="center"/>
      <protection hidden="1"/>
    </xf>
    <xf numFmtId="0" fontId="8" fillId="6" borderId="47" xfId="0" applyFont="1" applyFill="1" applyBorder="1" applyAlignment="1" applyProtection="1">
      <alignment horizontal="center" vertical="center"/>
      <protection hidden="1"/>
    </xf>
    <xf numFmtId="0" fontId="11" fillId="6" borderId="50" xfId="0" applyFont="1" applyFill="1" applyBorder="1" applyAlignment="1" applyProtection="1">
      <alignment vertical="center"/>
      <protection hidden="1"/>
    </xf>
    <xf numFmtId="0" fontId="11" fillId="6" borderId="51" xfId="0" applyFont="1" applyFill="1" applyBorder="1" applyAlignment="1" applyProtection="1">
      <alignment horizontal="right" vertical="center"/>
      <protection hidden="1"/>
    </xf>
    <xf numFmtId="0" fontId="11" fillId="6" borderId="50" xfId="0" applyFont="1" applyFill="1" applyBorder="1" applyAlignment="1" applyProtection="1">
      <alignment horizontal="right"/>
      <protection hidden="1"/>
    </xf>
    <xf numFmtId="165" fontId="33" fillId="8" borderId="21" xfId="0" applyNumberFormat="1" applyFont="1" applyFill="1" applyBorder="1" applyAlignment="1" applyProtection="1">
      <alignment horizontal="right" vertical="center" indent="2"/>
      <protection hidden="1"/>
    </xf>
    <xf numFmtId="165" fontId="33" fillId="8" borderId="20" xfId="0" applyNumberFormat="1" applyFont="1" applyFill="1" applyBorder="1" applyAlignment="1" applyProtection="1">
      <alignment horizontal="right" vertical="center" indent="2"/>
      <protection hidden="1"/>
    </xf>
    <xf numFmtId="0" fontId="31" fillId="2" borderId="0" xfId="1" applyFont="1" applyFill="1" applyBorder="1" applyAlignment="1" applyProtection="1">
      <alignment horizontal="center" vertical="center" wrapText="1"/>
      <protection hidden="1"/>
    </xf>
    <xf numFmtId="14" fontId="20" fillId="5" borderId="30" xfId="0" applyNumberFormat="1" applyFont="1" applyFill="1" applyBorder="1" applyAlignment="1" applyProtection="1">
      <alignment horizontal="right" vertical="center" wrapText="1"/>
      <protection hidden="1"/>
    </xf>
    <xf numFmtId="14" fontId="20" fillId="5" borderId="31" xfId="0" applyNumberFormat="1" applyFont="1" applyFill="1" applyBorder="1" applyAlignment="1" applyProtection="1">
      <alignment horizontal="right" vertical="center" wrapText="1"/>
      <protection hidden="1"/>
    </xf>
    <xf numFmtId="14" fontId="20" fillId="5" borderId="32" xfId="0" applyNumberFormat="1" applyFont="1" applyFill="1" applyBorder="1" applyAlignment="1" applyProtection="1">
      <alignment horizontal="right" vertical="center" wrapText="1"/>
      <protection hidden="1"/>
    </xf>
    <xf numFmtId="0" fontId="16" fillId="4" borderId="4" xfId="0"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protection hidden="1"/>
    </xf>
    <xf numFmtId="0" fontId="16" fillId="4" borderId="3" xfId="0" applyFont="1" applyFill="1" applyBorder="1" applyAlignment="1" applyProtection="1">
      <alignment horizontal="center" vertical="center"/>
      <protection hidden="1"/>
    </xf>
    <xf numFmtId="0" fontId="10" fillId="2" borderId="34" xfId="1" applyFont="1" applyFill="1" applyBorder="1" applyAlignment="1" applyProtection="1">
      <alignment horizontal="center" vertical="center" wrapText="1"/>
      <protection hidden="1"/>
    </xf>
    <xf numFmtId="0" fontId="10" fillId="2" borderId="35" xfId="1" applyFont="1" applyFill="1" applyBorder="1" applyAlignment="1" applyProtection="1">
      <alignment horizontal="center" vertical="center" wrapText="1"/>
      <protection hidden="1"/>
    </xf>
    <xf numFmtId="0" fontId="10" fillId="2" borderId="40" xfId="1" applyFont="1" applyFill="1" applyBorder="1" applyAlignment="1" applyProtection="1">
      <alignment horizontal="center" vertical="center" wrapText="1"/>
      <protection hidden="1"/>
    </xf>
    <xf numFmtId="0" fontId="29" fillId="2" borderId="42" xfId="0" applyFont="1" applyBorder="1" applyAlignment="1" applyProtection="1">
      <alignment horizontal="right" vertical="center"/>
      <protection hidden="1"/>
    </xf>
    <xf numFmtId="0" fontId="29" fillId="2" borderId="43" xfId="0" applyFont="1" applyBorder="1" applyAlignment="1" applyProtection="1">
      <alignment horizontal="right" vertical="center"/>
      <protection hidden="1"/>
    </xf>
    <xf numFmtId="0" fontId="29" fillId="2" borderId="14" xfId="0" applyFont="1" applyFill="1" applyBorder="1" applyAlignment="1" applyProtection="1">
      <alignment horizontal="left" vertical="center" wrapText="1" indent="1"/>
      <protection hidden="1"/>
    </xf>
    <xf numFmtId="0" fontId="29" fillId="2" borderId="5" xfId="0" applyFont="1" applyBorder="1" applyAlignment="1" applyProtection="1">
      <alignment horizontal="right" vertical="center"/>
      <protection hidden="1"/>
    </xf>
    <xf numFmtId="0" fontId="29" fillId="2" borderId="16" xfId="0" applyFont="1" applyBorder="1" applyAlignment="1" applyProtection="1">
      <alignment horizontal="right" vertical="center"/>
      <protection hidden="1"/>
    </xf>
    <xf numFmtId="3" fontId="28" fillId="2" borderId="36" xfId="4" applyNumberFormat="1" applyFont="1" applyFill="1" applyBorder="1" applyAlignment="1" applyProtection="1">
      <alignment horizontal="center" vertical="center"/>
      <protection locked="0"/>
    </xf>
    <xf numFmtId="3" fontId="28" fillId="2" borderId="37" xfId="4" applyNumberFormat="1" applyFont="1" applyFill="1" applyBorder="1" applyAlignment="1" applyProtection="1">
      <alignment horizontal="center" vertical="center"/>
      <protection locked="0"/>
    </xf>
    <xf numFmtId="3" fontId="28" fillId="2" borderId="39" xfId="4" applyNumberFormat="1" applyFont="1" applyFill="1" applyBorder="1" applyAlignment="1" applyProtection="1">
      <alignment horizontal="center" vertical="center"/>
      <protection locked="0"/>
    </xf>
    <xf numFmtId="0" fontId="12" fillId="2" borderId="36" xfId="1" applyFont="1" applyFill="1" applyBorder="1" applyAlignment="1" applyProtection="1">
      <alignment horizontal="center" vertical="center" wrapText="1"/>
      <protection hidden="1"/>
    </xf>
    <xf numFmtId="0" fontId="12" fillId="2" borderId="37" xfId="1" applyFont="1" applyFill="1" applyBorder="1" applyAlignment="1" applyProtection="1">
      <alignment horizontal="center" vertical="center" wrapText="1"/>
      <protection hidden="1"/>
    </xf>
    <xf numFmtId="0" fontId="12" fillId="2" borderId="39" xfId="1" applyFont="1" applyFill="1" applyBorder="1" applyAlignment="1" applyProtection="1">
      <alignment horizontal="center" vertical="center" wrapText="1"/>
      <protection hidden="1"/>
    </xf>
    <xf numFmtId="3" fontId="35" fillId="2" borderId="38" xfId="4" applyNumberFormat="1" applyFont="1" applyFill="1" applyBorder="1" applyAlignment="1" applyProtection="1">
      <alignment horizontal="center" vertical="center"/>
      <protection locked="0"/>
    </xf>
    <xf numFmtId="3" fontId="35" fillId="2" borderId="0" xfId="4" applyNumberFormat="1" applyFont="1" applyFill="1" applyBorder="1" applyAlignment="1" applyProtection="1">
      <alignment horizontal="center" vertical="center"/>
      <protection locked="0"/>
    </xf>
    <xf numFmtId="0" fontId="15" fillId="4" borderId="48" xfId="0" applyFont="1" applyFill="1" applyBorder="1" applyAlignment="1" applyProtection="1">
      <alignment horizontal="center" vertical="center"/>
      <protection hidden="1"/>
    </xf>
    <xf numFmtId="0" fontId="15" fillId="4" borderId="50" xfId="0" applyFont="1" applyFill="1" applyBorder="1" applyAlignment="1" applyProtection="1">
      <alignment horizontal="center" vertical="center"/>
      <protection hidden="1"/>
    </xf>
    <xf numFmtId="0" fontId="15" fillId="3" borderId="56" xfId="0" applyFont="1" applyFill="1" applyBorder="1" applyAlignment="1" applyProtection="1">
      <alignment horizontal="center" vertical="center"/>
      <protection hidden="1"/>
    </xf>
    <xf numFmtId="0" fontId="15" fillId="3" borderId="48" xfId="0" applyFont="1" applyFill="1" applyBorder="1" applyAlignment="1" applyProtection="1">
      <alignment horizontal="center" vertical="center"/>
      <protection hidden="1"/>
    </xf>
    <xf numFmtId="0" fontId="15" fillId="3" borderId="59" xfId="0" applyFont="1" applyFill="1" applyBorder="1" applyAlignment="1" applyProtection="1">
      <alignment horizontal="center" vertical="center"/>
      <protection hidden="1"/>
    </xf>
    <xf numFmtId="0" fontId="15" fillId="7" borderId="56" xfId="0" applyFont="1" applyFill="1" applyBorder="1" applyAlignment="1" applyProtection="1">
      <alignment horizontal="center" vertical="center"/>
      <protection hidden="1"/>
    </xf>
    <xf numFmtId="0" fontId="15" fillId="7" borderId="59" xfId="0" applyFont="1" applyFill="1" applyBorder="1" applyAlignment="1" applyProtection="1">
      <alignment horizontal="center" vertical="center"/>
      <protection hidden="1"/>
    </xf>
    <xf numFmtId="0" fontId="8" fillId="6" borderId="45" xfId="0" applyFont="1" applyFill="1" applyBorder="1" applyAlignment="1" applyProtection="1">
      <alignment horizontal="right" vertical="center"/>
      <protection hidden="1"/>
    </xf>
    <xf numFmtId="0" fontId="8" fillId="6" borderId="46" xfId="0" applyFont="1" applyFill="1" applyBorder="1" applyAlignment="1" applyProtection="1">
      <alignment horizontal="right" vertical="center"/>
      <protection hidden="1"/>
    </xf>
    <xf numFmtId="0" fontId="0" fillId="4" borderId="41" xfId="0" applyFill="1" applyBorder="1" applyAlignment="1" applyProtection="1">
      <alignment horizontal="center" vertical="center"/>
      <protection hidden="1"/>
    </xf>
    <xf numFmtId="14" fontId="20" fillId="5" borderId="45" xfId="0" applyNumberFormat="1" applyFont="1" applyFill="1" applyBorder="1" applyAlignment="1" applyProtection="1">
      <alignment horizontal="center" vertical="center"/>
      <protection hidden="1"/>
    </xf>
    <xf numFmtId="14" fontId="20" fillId="5" borderId="46" xfId="0" applyNumberFormat="1" applyFont="1" applyFill="1" applyBorder="1" applyAlignment="1" applyProtection="1">
      <alignment horizontal="center" vertical="center"/>
      <protection hidden="1"/>
    </xf>
    <xf numFmtId="14" fontId="20" fillId="5" borderId="47" xfId="0" applyNumberFormat="1" applyFont="1" applyFill="1" applyBorder="1" applyAlignment="1" applyProtection="1">
      <alignment horizontal="center" vertical="center"/>
      <protection hidden="1"/>
    </xf>
    <xf numFmtId="14" fontId="20" fillId="5" borderId="53" xfId="0" applyNumberFormat="1" applyFont="1" applyFill="1" applyBorder="1" applyAlignment="1" applyProtection="1">
      <alignment horizontal="center" vertical="center"/>
      <protection hidden="1"/>
    </xf>
    <xf numFmtId="14" fontId="20" fillId="5" borderId="44" xfId="0" applyNumberFormat="1" applyFont="1" applyFill="1" applyBorder="1" applyAlignment="1" applyProtection="1">
      <alignment horizontal="center" vertical="center"/>
      <protection hidden="1"/>
    </xf>
    <xf numFmtId="14" fontId="20" fillId="5" borderId="54" xfId="0" applyNumberFormat="1" applyFont="1" applyFill="1" applyBorder="1" applyAlignment="1" applyProtection="1">
      <alignment horizontal="center" vertical="center"/>
      <protection hidden="1"/>
    </xf>
    <xf numFmtId="0" fontId="8" fillId="6" borderId="55" xfId="0" applyFont="1" applyFill="1" applyBorder="1" applyAlignment="1" applyProtection="1">
      <alignment horizontal="right" vertical="center"/>
      <protection hidden="1"/>
    </xf>
    <xf numFmtId="0" fontId="8" fillId="6" borderId="2" xfId="0" applyFont="1" applyFill="1" applyBorder="1" applyAlignment="1" applyProtection="1">
      <alignment horizontal="right" vertical="center"/>
      <protection hidden="1"/>
    </xf>
    <xf numFmtId="14" fontId="25" fillId="4" borderId="0" xfId="0" applyNumberFormat="1" applyFont="1" applyFill="1" applyBorder="1" applyAlignment="1" applyProtection="1">
      <alignment horizontal="center" vertical="center" wrapText="1"/>
      <protection hidden="1"/>
    </xf>
    <xf numFmtId="14" fontId="20" fillId="5" borderId="48" xfId="0" applyNumberFormat="1" applyFont="1" applyFill="1" applyBorder="1" applyAlignment="1" applyProtection="1">
      <alignment horizontal="center" vertical="center"/>
      <protection hidden="1"/>
    </xf>
    <xf numFmtId="14" fontId="20" fillId="5" borderId="0" xfId="0" applyNumberFormat="1" applyFont="1" applyFill="1" applyBorder="1" applyAlignment="1" applyProtection="1">
      <alignment horizontal="center" vertical="center"/>
      <protection hidden="1"/>
    </xf>
    <xf numFmtId="14" fontId="20" fillId="5" borderId="49" xfId="0" applyNumberFormat="1" applyFont="1" applyFill="1" applyBorder="1" applyAlignment="1" applyProtection="1">
      <alignment horizontal="center" vertical="center"/>
      <protection hidden="1"/>
    </xf>
    <xf numFmtId="0" fontId="8" fillId="6" borderId="48" xfId="0" applyFont="1" applyFill="1" applyBorder="1" applyAlignment="1" applyProtection="1">
      <alignment horizontal="right" vertical="center"/>
      <protection hidden="1"/>
    </xf>
    <xf numFmtId="0" fontId="8" fillId="6" borderId="0" xfId="0" applyFont="1" applyFill="1" applyBorder="1" applyAlignment="1" applyProtection="1">
      <alignment horizontal="right" vertical="center"/>
      <protection hidden="1"/>
    </xf>
    <xf numFmtId="0" fontId="11" fillId="6" borderId="48" xfId="0" applyFont="1" applyFill="1" applyBorder="1" applyAlignment="1" applyProtection="1">
      <alignment horizontal="right" vertical="center"/>
      <protection hidden="1"/>
    </xf>
    <xf numFmtId="0" fontId="11" fillId="6" borderId="0" xfId="0" applyFont="1" applyFill="1" applyBorder="1" applyAlignment="1" applyProtection="1">
      <alignment horizontal="right" vertical="center"/>
      <protection hidden="1"/>
    </xf>
    <xf numFmtId="0" fontId="29" fillId="2" borderId="7" xfId="0" applyFont="1" applyBorder="1" applyAlignment="1" applyProtection="1">
      <alignment horizontal="left" vertical="center"/>
      <protection hidden="1"/>
    </xf>
    <xf numFmtId="0" fontId="29" fillId="2" borderId="7" xfId="0" applyFont="1" applyFill="1" applyBorder="1" applyAlignment="1" applyProtection="1">
      <alignment horizontal="left" vertical="center" wrapText="1" indent="1"/>
      <protection hidden="1"/>
    </xf>
    <xf numFmtId="0" fontId="16" fillId="8" borderId="7" xfId="0" applyFont="1" applyFill="1" applyBorder="1" applyAlignment="1" applyProtection="1">
      <alignment horizontal="left" vertical="center" indent="1"/>
      <protection hidden="1"/>
    </xf>
  </cellXfs>
  <cellStyles count="8">
    <cellStyle name="Cost" xfId="3"/>
    <cellStyle name="Gallons" xfId="6"/>
    <cellStyle name="Heading 1" xfId="4" builtinId="16" customBuiltin="1"/>
    <cellStyle name="Heading 2" xfId="1" builtinId="17" customBuiltin="1"/>
    <cellStyle name="Heading 3" xfId="7" builtinId="18" customBuiltin="1"/>
    <cellStyle name="Input" xfId="5" builtinId="20" customBuiltin="1"/>
    <cellStyle name="Normal" xfId="0" builtinId="0" customBuiltin="1"/>
    <cellStyle name="Odom" xfId="2"/>
  </cellStyles>
  <dxfs count="11">
    <dxf>
      <border>
        <left style="thin">
          <color theme="0"/>
        </left>
        <right style="thin">
          <color theme="0"/>
        </right>
        <top style="thin">
          <color theme="0"/>
        </top>
        <bottom style="thin">
          <color theme="0"/>
        </bottom>
      </border>
    </dxf>
    <dxf>
      <font>
        <color rgb="FFEAEAEA"/>
      </font>
      <fill>
        <patternFill>
          <bgColor rgb="FFEAEAEA"/>
        </patternFill>
      </fill>
    </dxf>
    <dxf>
      <font>
        <color theme="4"/>
      </font>
    </dxf>
    <dxf>
      <border>
        <horizontal style="thin">
          <color theme="5"/>
        </horizontal>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libri"/>
        <scheme val="major"/>
      </font>
      <border>
        <vertical/>
        <horizontal/>
      </border>
    </dxf>
    <dxf>
      <font>
        <color theme="1"/>
      </font>
      <border>
        <vertical/>
        <horizontal/>
      </border>
    </dxf>
  </dxfs>
  <tableStyles count="3" defaultTableStyle="Vehicle Log Book" defaultPivotStyle="PivotStyleLight16">
    <tableStyle name="Family Budget" pivot="0" table="0" count="10">
      <tableStyleElement type="wholeTable" dxfId="10"/>
      <tableStyleElement type="headerRow" dxfId="9"/>
    </tableStyle>
    <tableStyle name="Family Budget PivotTable" table="0" count="5">
      <tableStyleElement type="wholeTable" dxfId="8"/>
      <tableStyleElement type="headerRow" dxfId="7"/>
      <tableStyleElement type="totalRow" dxfId="6"/>
      <tableStyleElement type="firstRowStripe" dxfId="5"/>
      <tableStyleElement type="pageFieldLabels" dxfId="4"/>
    </tableStyle>
    <tableStyle name="Vehicle Log Book" pivot="0" count="2">
      <tableStyleElement type="wholeTable" dxfId="3"/>
      <tableStyleElement type="headerRow" dxfId="2"/>
    </tableStyle>
  </tableStyles>
  <colors>
    <mruColors>
      <color rgb="FFEAEAEA"/>
    </mruColors>
  </color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I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N" sz="1200">
                <a:latin typeface="Cambria" pitchFamily="18" charset="0"/>
              </a:rPr>
              <a:t>Generation</a:t>
            </a:r>
            <a:r>
              <a:rPr lang="en-IN" sz="1200" baseline="0">
                <a:latin typeface="Cambria" pitchFamily="18" charset="0"/>
              </a:rPr>
              <a:t>-point-wise cost break-Up</a:t>
            </a:r>
            <a:endParaRPr lang="en-IN" sz="1200">
              <a:latin typeface="Cambria" pitchFamily="18" charset="0"/>
            </a:endParaRPr>
          </a:p>
        </c:rich>
      </c:tx>
      <c:layout>
        <c:manualLayout>
          <c:xMode val="edge"/>
          <c:yMode val="edge"/>
          <c:x val="0.1400567374097593"/>
          <c:y val="0.11867254941964139"/>
        </c:manualLayout>
      </c:layout>
      <c:overlay val="0"/>
    </c:title>
    <c:autoTitleDeleted val="0"/>
    <c:plotArea>
      <c:layout/>
      <c:doughnutChart>
        <c:varyColors val="1"/>
        <c:ser>
          <c:idx val="0"/>
          <c:order val="0"/>
          <c:dLbls>
            <c:showLegendKey val="0"/>
            <c:showVal val="0"/>
            <c:showCatName val="0"/>
            <c:showSerName val="0"/>
            <c:showPercent val="1"/>
            <c:showBubbleSize val="0"/>
            <c:showLeaderLines val="1"/>
          </c:dLbls>
          <c:cat>
            <c:strRef>
              <c:f>'Implementing Cost Calculator'!$K$11:$K$18</c:f>
              <c:strCache>
                <c:ptCount val="8"/>
                <c:pt idx="0">
                  <c:v>Operation Theatre</c:v>
                </c:pt>
                <c:pt idx="1">
                  <c:v>Laboratory</c:v>
                </c:pt>
                <c:pt idx="2">
                  <c:v>Casualty </c:v>
                </c:pt>
                <c:pt idx="3">
                  <c:v>Labour Room</c:v>
                </c:pt>
                <c:pt idx="4">
                  <c:v>Ward </c:v>
                </c:pt>
                <c:pt idx="5">
                  <c:v>OPD</c:v>
                </c:pt>
                <c:pt idx="6">
                  <c:v>Injection Room</c:v>
                </c:pt>
                <c:pt idx="7">
                  <c:v>Dressing room</c:v>
                </c:pt>
              </c:strCache>
            </c:strRef>
          </c:cat>
          <c:val>
            <c:numRef>
              <c:f>'Implementing Cost Calculator'!$L$11:$L$18</c:f>
              <c:numCache>
                <c:formatCode>"₹"\ #,##0.00</c:formatCode>
                <c:ptCount val="8"/>
                <c:pt idx="0">
                  <c:v>16015</c:v>
                </c:pt>
                <c:pt idx="1">
                  <c:v>16015</c:v>
                </c:pt>
                <c:pt idx="2">
                  <c:v>16015</c:v>
                </c:pt>
                <c:pt idx="3">
                  <c:v>16015</c:v>
                </c:pt>
                <c:pt idx="4">
                  <c:v>16015</c:v>
                </c:pt>
                <c:pt idx="5">
                  <c:v>16015</c:v>
                </c:pt>
                <c:pt idx="6">
                  <c:v>16015</c:v>
                </c:pt>
                <c:pt idx="7">
                  <c:v>16015</c:v>
                </c:pt>
              </c:numCache>
            </c:numRef>
          </c:val>
        </c:ser>
        <c:dLbls>
          <c:showLegendKey val="0"/>
          <c:showVal val="0"/>
          <c:showCatName val="0"/>
          <c:showSerName val="0"/>
          <c:showPercent val="1"/>
          <c:showBubbleSize val="0"/>
          <c:showLeaderLines val="1"/>
        </c:dLbls>
        <c:firstSliceAng val="0"/>
        <c:holeSize val="50"/>
      </c:doughnutChart>
    </c:plotArea>
    <c:legend>
      <c:legendPos val="r"/>
      <c:layout/>
      <c:overlay val="0"/>
    </c:legend>
    <c:plotVisOnly val="1"/>
    <c:dispBlanksAs val="gap"/>
    <c:showDLblsOverMax val="0"/>
  </c:chart>
  <c:spPr>
    <a:solidFill>
      <a:srgbClr val="EAEAEA"/>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428625</xdr:colOff>
      <xdr:row>0</xdr:row>
      <xdr:rowOff>142875</xdr:rowOff>
    </xdr:from>
    <xdr:to>
      <xdr:col>12</xdr:col>
      <xdr:colOff>10583</xdr:colOff>
      <xdr:row>5</xdr:row>
      <xdr:rowOff>178964</xdr:rowOff>
    </xdr:to>
    <xdr:sp macro="" textlink="">
      <xdr:nvSpPr>
        <xdr:cNvPr id="50" name="Freeform 7"/>
        <xdr:cNvSpPr>
          <a:spLocks/>
        </xdr:cNvSpPr>
      </xdr:nvSpPr>
      <xdr:spPr bwMode="auto">
        <a:xfrm>
          <a:off x="608542" y="142875"/>
          <a:ext cx="12567708" cy="1041506"/>
        </a:xfrm>
        <a:prstGeom prst="round2DiagRect">
          <a:avLst/>
        </a:prstGeom>
        <a:solidFill>
          <a:schemeClr val="bg1"/>
        </a:solidFill>
        <a:ln>
          <a:solidFill>
            <a:schemeClr val="accent1"/>
          </a:solidFill>
          <a:headEnd/>
          <a:tailEnd/>
        </a:ln>
      </xdr:spPr>
      <xdr:style>
        <a:lnRef idx="0">
          <a:schemeClr val="accent1"/>
        </a:lnRef>
        <a:fillRef idx="3">
          <a:schemeClr val="accent1"/>
        </a:fillRef>
        <a:effectRef idx="3">
          <a:schemeClr val="accent1"/>
        </a:effectRef>
        <a:fontRef idx="minor">
          <a:schemeClr val="lt1"/>
        </a:fontRef>
      </xdr:style>
    </xdr:sp>
    <xdr:clientData/>
  </xdr:twoCellAnchor>
  <xdr:twoCellAnchor>
    <xdr:from>
      <xdr:col>3</xdr:col>
      <xdr:colOff>644002</xdr:colOff>
      <xdr:row>1</xdr:row>
      <xdr:rowOff>32787</xdr:rowOff>
    </xdr:from>
    <xdr:to>
      <xdr:col>11</xdr:col>
      <xdr:colOff>1047749</xdr:colOff>
      <xdr:row>5</xdr:row>
      <xdr:rowOff>112079</xdr:rowOff>
    </xdr:to>
    <xdr:sp macro="" textlink="">
      <xdr:nvSpPr>
        <xdr:cNvPr id="51" name="TextBox 50"/>
        <xdr:cNvSpPr txBox="1"/>
      </xdr:nvSpPr>
      <xdr:spPr>
        <a:xfrm>
          <a:off x="2485502" y="233870"/>
          <a:ext cx="10468497" cy="883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r>
            <a:rPr lang="en-US" sz="2000" baseline="0">
              <a:solidFill>
                <a:sysClr val="windowText" lastClr="000000"/>
              </a:solidFill>
              <a:latin typeface="Cambria" pitchFamily="18" charset="0"/>
            </a:rPr>
            <a:t>BMW Managment Implementation Cost Calculator</a:t>
          </a:r>
          <a:r>
            <a:rPr lang="en-US" sz="2400" baseline="0">
              <a:solidFill>
                <a:sysClr val="windowText" lastClr="000000"/>
              </a:solidFill>
              <a:latin typeface="Cambria" pitchFamily="18" charset="0"/>
            </a:rPr>
            <a:t/>
          </a:r>
          <a:br>
            <a:rPr lang="en-US" sz="2400" baseline="0">
              <a:solidFill>
                <a:sysClr val="windowText" lastClr="000000"/>
              </a:solidFill>
              <a:latin typeface="Cambria" pitchFamily="18" charset="0"/>
            </a:rPr>
          </a:br>
          <a:r>
            <a:rPr lang="en-IN" sz="900">
              <a:solidFill>
                <a:schemeClr val="tx1"/>
              </a:solidFill>
              <a:effectLst/>
              <a:latin typeface="Cambria" pitchFamily="18" charset="0"/>
              <a:ea typeface="+mn-ea"/>
              <a:cs typeface="+mn-cs"/>
            </a:rPr>
            <a:t>This calculator helps hospitals estimate roughly the budgetary allocations that they need to consider while making their annual plans for BMW management. Depending on the waste generation points in the hospital and the bed strength, you can calculate the approximate cost of consumables and one-time investment in the hospital.</a:t>
          </a:r>
        </a:p>
      </xdr:txBody>
    </xdr:sp>
    <xdr:clientData/>
  </xdr:twoCellAnchor>
  <xdr:twoCellAnchor>
    <xdr:from>
      <xdr:col>1</xdr:col>
      <xdr:colOff>603997</xdr:colOff>
      <xdr:row>1</xdr:row>
      <xdr:rowOff>161559</xdr:rowOff>
    </xdr:from>
    <xdr:to>
      <xdr:col>2</xdr:col>
      <xdr:colOff>479121</xdr:colOff>
      <xdr:row>4</xdr:row>
      <xdr:rowOff>144653</xdr:rowOff>
    </xdr:to>
    <xdr:pic>
      <xdr:nvPicPr>
        <xdr:cNvPr id="58" name="Picture 5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914" y="362642"/>
          <a:ext cx="563040" cy="586344"/>
        </a:xfrm>
        <a:prstGeom prst="rect">
          <a:avLst/>
        </a:prstGeom>
      </xdr:spPr>
    </xdr:pic>
    <xdr:clientData/>
  </xdr:twoCellAnchor>
  <xdr:twoCellAnchor>
    <xdr:from>
      <xdr:col>2</xdr:col>
      <xdr:colOff>580652</xdr:colOff>
      <xdr:row>1</xdr:row>
      <xdr:rowOff>161558</xdr:rowOff>
    </xdr:from>
    <xdr:to>
      <xdr:col>3</xdr:col>
      <xdr:colOff>218158</xdr:colOff>
      <xdr:row>4</xdr:row>
      <xdr:rowOff>160280</xdr:rowOff>
    </xdr:to>
    <xdr:pic>
      <xdr:nvPicPr>
        <xdr:cNvPr id="9" name="Picture 8" descr="http://www.globalhand.org/system/images/a517afabfe7ce1f96e2e00ecd51ecb6e4f15e815/logo/World-Health-Organisation-Logo.png?138674810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8485" y="362641"/>
          <a:ext cx="611173" cy="601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226170</xdr:colOff>
      <xdr:row>6</xdr:row>
      <xdr:rowOff>29044</xdr:rowOff>
    </xdr:from>
    <xdr:to>
      <xdr:col>12</xdr:col>
      <xdr:colOff>95249</xdr:colOff>
      <xdr:row>20</xdr:row>
      <xdr:rowOff>85726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231321</xdr:colOff>
      <xdr:row>8</xdr:row>
      <xdr:rowOff>63500</xdr:rowOff>
    </xdr:from>
    <xdr:to>
      <xdr:col>9</xdr:col>
      <xdr:colOff>232834</xdr:colOff>
      <xdr:row>19</xdr:row>
      <xdr:rowOff>183696</xdr:rowOff>
    </xdr:to>
    <xdr:cxnSp macro="">
      <xdr:nvCxnSpPr>
        <xdr:cNvPr id="3" name="Straight Connector 2"/>
        <xdr:cNvCxnSpPr/>
      </xdr:nvCxnSpPr>
      <xdr:spPr>
        <a:xfrm flipH="1">
          <a:off x="10110107" y="1778000"/>
          <a:ext cx="1513" cy="2583089"/>
        </a:xfrm>
        <a:prstGeom prst="line">
          <a:avLst/>
        </a:prstGeom>
        <a:ln w="28575"/>
      </xdr:spPr>
      <xdr:style>
        <a:lnRef idx="3">
          <a:schemeClr val="accent1"/>
        </a:lnRef>
        <a:fillRef idx="0">
          <a:schemeClr val="accent1"/>
        </a:fillRef>
        <a:effectRef idx="2">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10583</xdr:rowOff>
    </xdr:from>
    <xdr:to>
      <xdr:col>4</xdr:col>
      <xdr:colOff>2238373</xdr:colOff>
      <xdr:row>11</xdr:row>
      <xdr:rowOff>114299</xdr:rowOff>
    </xdr:to>
    <xdr:grpSp>
      <xdr:nvGrpSpPr>
        <xdr:cNvPr id="5" name="Group 4"/>
        <xdr:cNvGrpSpPr/>
      </xdr:nvGrpSpPr>
      <xdr:grpSpPr>
        <a:xfrm>
          <a:off x="1365250" y="243416"/>
          <a:ext cx="3698873" cy="2125133"/>
          <a:chOff x="6518249" y="-1086379"/>
          <a:chExt cx="3019426" cy="836081"/>
        </a:xfrm>
      </xdr:grpSpPr>
      <xdr:sp macro="" textlink="">
        <xdr:nvSpPr>
          <xdr:cNvPr id="6" name="Freeform 7"/>
          <xdr:cNvSpPr>
            <a:spLocks/>
          </xdr:cNvSpPr>
        </xdr:nvSpPr>
        <xdr:spPr bwMode="auto">
          <a:xfrm>
            <a:off x="6518249" y="-1086379"/>
            <a:ext cx="3019426" cy="836081"/>
          </a:xfrm>
          <a:prstGeom prst="round2DiagRect">
            <a:avLst/>
          </a:prstGeom>
          <a:ln>
            <a:headEnd/>
            <a:tailEnd/>
          </a:ln>
        </xdr:spPr>
        <xdr:style>
          <a:lnRef idx="0">
            <a:schemeClr val="dk1"/>
          </a:lnRef>
          <a:fillRef idx="3">
            <a:schemeClr val="dk1"/>
          </a:fillRef>
          <a:effectRef idx="3">
            <a:schemeClr val="dk1"/>
          </a:effectRef>
          <a:fontRef idx="minor">
            <a:schemeClr val="lt1"/>
          </a:fontRef>
        </xdr:style>
      </xdr:sp>
      <xdr:sp macro="" textlink="">
        <xdr:nvSpPr>
          <xdr:cNvPr id="7" name="TextBox 6"/>
          <xdr:cNvSpPr txBox="1"/>
        </xdr:nvSpPr>
        <xdr:spPr>
          <a:xfrm>
            <a:off x="6568691" y="-992981"/>
            <a:ext cx="2938064" cy="660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aseline="0">
                <a:solidFill>
                  <a:schemeClr val="bg1"/>
                </a:solidFill>
                <a:latin typeface="Cambria" pitchFamily="18" charset="0"/>
                <a:ea typeface="+mn-ea"/>
                <a:cs typeface="+mn-cs"/>
              </a:rPr>
              <a:t>COST</a:t>
            </a:r>
            <a:r>
              <a:rPr lang="en-US" sz="2000" i="1" baseline="0">
                <a:solidFill>
                  <a:schemeClr val="bg1"/>
                </a:solidFill>
                <a:latin typeface="Cambria" pitchFamily="18" charset="0"/>
              </a:rPr>
              <a:t> </a:t>
            </a:r>
            <a:r>
              <a:rPr lang="en-US" sz="2000" baseline="0">
                <a:solidFill>
                  <a:schemeClr val="bg1"/>
                </a:solidFill>
                <a:latin typeface="Cambria" pitchFamily="18" charset="0"/>
                <a:ea typeface="+mn-ea"/>
                <a:cs typeface="+mn-cs"/>
              </a:rPr>
              <a:t>OF CONSUMABLES</a:t>
            </a:r>
            <a:endParaRPr lang="en-US" sz="900" i="1">
              <a:solidFill>
                <a:schemeClr val="bg1">
                  <a:lumMod val="65000"/>
                </a:schemeClr>
              </a:solidFill>
              <a:effectLst/>
              <a:latin typeface="Cambria" pitchFamily="18" charset="0"/>
              <a:ea typeface="+mn-ea"/>
              <a:cs typeface="+mn-cs"/>
            </a:endParaRPr>
          </a:p>
        </xdr:txBody>
      </xdr:sp>
    </xdr:grpSp>
    <xdr:clientData/>
  </xdr:twoCellAnchor>
</xdr:wsDr>
</file>

<file path=xl/theme/theme1.xml><?xml version="1.0" encoding="utf-8"?>
<a:theme xmlns:a="http://schemas.openxmlformats.org/drawingml/2006/main" name="Office Theme">
  <a:themeElements>
    <a:clrScheme name="Vehicle Log Book">
      <a:dk1>
        <a:sysClr val="windowText" lastClr="000000"/>
      </a:dk1>
      <a:lt1>
        <a:sysClr val="window" lastClr="FFFFFF"/>
      </a:lt1>
      <a:dk2>
        <a:srgbClr val="252E2C"/>
      </a:dk2>
      <a:lt2>
        <a:srgbClr val="EBEBE7"/>
      </a:lt2>
      <a:accent1>
        <a:srgbClr val="F79E20"/>
      </a:accent1>
      <a:accent2>
        <a:srgbClr val="94B9AE"/>
      </a:accent2>
      <a:accent3>
        <a:srgbClr val="ECC942"/>
      </a:accent3>
      <a:accent4>
        <a:srgbClr val="68B57F"/>
      </a:accent4>
      <a:accent5>
        <a:srgbClr val="E37437"/>
      </a:accent5>
      <a:accent6>
        <a:srgbClr val="8A6870"/>
      </a:accent6>
      <a:hlink>
        <a:srgbClr val="94B9AE"/>
      </a:hlink>
      <a:folHlink>
        <a:srgbClr val="8A6870"/>
      </a:folHlink>
    </a:clrScheme>
    <a:fontScheme name="Vehicle Log Book">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V79"/>
  <sheetViews>
    <sheetView showGridLines="0" zoomScale="90" zoomScaleNormal="90" workbookViewId="0"/>
  </sheetViews>
  <sheetFormatPr defaultRowHeight="15.75" x14ac:dyDescent="0.25"/>
  <cols>
    <col min="1" max="1" width="2.375" style="2" customWidth="1"/>
    <col min="2" max="2" width="9" style="2"/>
    <col min="3" max="3" width="12.75" style="2" customWidth="1"/>
    <col min="4" max="4" width="19.875" style="2" customWidth="1"/>
    <col min="5" max="5" width="19.5" style="2" customWidth="1"/>
    <col min="6" max="12" width="16.5" style="2" customWidth="1"/>
    <col min="13" max="13" width="8.5" style="2" customWidth="1"/>
    <col min="14" max="14" width="9" style="2"/>
    <col min="15" max="15" width="7.625" style="2" customWidth="1"/>
    <col min="16" max="16" width="2" style="2" customWidth="1"/>
    <col min="17" max="16384" width="9" style="2"/>
  </cols>
  <sheetData>
    <row r="1" spans="1:22" x14ac:dyDescent="0.25">
      <c r="A1" s="6"/>
      <c r="B1" s="6"/>
      <c r="C1" s="6"/>
      <c r="D1" s="6"/>
      <c r="E1" s="6"/>
      <c r="F1" s="6"/>
      <c r="G1" s="6"/>
      <c r="H1" s="6"/>
      <c r="I1" s="6"/>
      <c r="J1" s="6"/>
      <c r="K1" s="6"/>
      <c r="L1" s="6"/>
      <c r="M1" s="6"/>
      <c r="N1" s="6"/>
      <c r="O1" s="6"/>
      <c r="P1" s="6"/>
      <c r="Q1" s="6"/>
      <c r="R1" s="6"/>
      <c r="S1" s="6"/>
      <c r="T1" s="6"/>
      <c r="U1" s="6"/>
      <c r="V1" s="6"/>
    </row>
    <row r="2" spans="1:22" x14ac:dyDescent="0.25">
      <c r="A2" s="6"/>
      <c r="B2" s="6"/>
      <c r="C2" s="6"/>
      <c r="D2" s="6"/>
      <c r="E2" s="6"/>
      <c r="F2" s="6"/>
      <c r="G2" s="6"/>
      <c r="H2" s="6"/>
      <c r="I2" s="6"/>
      <c r="J2" s="6"/>
      <c r="K2" s="6"/>
      <c r="L2" s="6"/>
      <c r="M2" s="6"/>
      <c r="N2" s="6"/>
      <c r="O2" s="6"/>
      <c r="P2" s="6"/>
      <c r="Q2" s="6"/>
      <c r="R2" s="6"/>
      <c r="S2" s="6"/>
      <c r="T2" s="6"/>
      <c r="U2" s="6"/>
      <c r="V2" s="6"/>
    </row>
    <row r="3" spans="1:22" x14ac:dyDescent="0.25">
      <c r="A3" s="6"/>
      <c r="B3" s="6"/>
      <c r="C3" s="6"/>
      <c r="D3" s="6"/>
      <c r="E3" s="6"/>
      <c r="F3" s="6" t="s">
        <v>23</v>
      </c>
      <c r="G3" s="6"/>
      <c r="H3" s="6"/>
      <c r="I3" s="6"/>
      <c r="J3" s="6"/>
      <c r="K3" s="6"/>
      <c r="L3" s="6"/>
      <c r="M3" s="6"/>
      <c r="N3" s="6"/>
      <c r="O3" s="6"/>
      <c r="P3" s="6"/>
      <c r="Q3" s="6"/>
      <c r="R3" s="6"/>
      <c r="S3" s="6"/>
      <c r="T3" s="6"/>
      <c r="U3" s="6"/>
      <c r="V3" s="6"/>
    </row>
    <row r="4" spans="1:22" x14ac:dyDescent="0.25">
      <c r="A4" s="6"/>
      <c r="B4" s="6"/>
      <c r="C4" s="6"/>
      <c r="D4" s="6"/>
      <c r="E4" s="6"/>
      <c r="F4" s="6" t="s">
        <v>24</v>
      </c>
      <c r="G4" s="6"/>
      <c r="H4" s="6"/>
      <c r="I4" s="6"/>
      <c r="J4" s="6"/>
      <c r="K4" s="6"/>
      <c r="L4" s="6"/>
      <c r="M4" s="6"/>
      <c r="N4" s="6"/>
      <c r="O4" s="6"/>
      <c r="P4" s="6"/>
      <c r="Q4" s="6"/>
      <c r="R4" s="6"/>
      <c r="S4" s="6"/>
      <c r="T4" s="6"/>
      <c r="U4" s="6"/>
      <c r="V4" s="6"/>
    </row>
    <row r="5" spans="1:22" x14ac:dyDescent="0.25">
      <c r="A5" s="6"/>
      <c r="B5" s="6"/>
      <c r="C5" s="6"/>
      <c r="D5" s="6"/>
      <c r="E5" s="6"/>
      <c r="F5" s="6"/>
      <c r="G5" s="6"/>
      <c r="H5" s="6"/>
      <c r="I5" s="6"/>
      <c r="J5" s="6"/>
      <c r="K5" s="6"/>
      <c r="L5" s="6"/>
      <c r="M5" s="6"/>
      <c r="N5" s="6"/>
      <c r="O5" s="6"/>
      <c r="P5" s="6"/>
      <c r="Q5" s="6"/>
      <c r="R5" s="6"/>
      <c r="S5" s="6"/>
      <c r="T5" s="6"/>
      <c r="U5" s="6"/>
      <c r="V5" s="6"/>
    </row>
    <row r="6" spans="1:22" ht="21" customHeight="1" x14ac:dyDescent="0.25">
      <c r="A6" s="6"/>
      <c r="B6" s="6"/>
      <c r="C6" s="6"/>
      <c r="D6" s="6"/>
      <c r="E6" s="7"/>
      <c r="F6" s="7"/>
      <c r="G6" s="7"/>
      <c r="H6" s="7"/>
      <c r="I6" s="7"/>
      <c r="J6" s="6"/>
      <c r="K6" s="6"/>
      <c r="L6" s="6"/>
      <c r="M6" s="6"/>
      <c r="N6" s="6"/>
      <c r="O6" s="6"/>
      <c r="P6" s="6"/>
      <c r="Q6" s="6"/>
      <c r="R6" s="6"/>
      <c r="S6" s="6"/>
      <c r="T6" s="6"/>
      <c r="U6" s="6"/>
      <c r="V6" s="6"/>
    </row>
    <row r="7" spans="1:22" ht="21" customHeight="1" x14ac:dyDescent="0.25">
      <c r="A7" s="6"/>
      <c r="B7" s="6"/>
      <c r="C7" s="6"/>
      <c r="D7" s="6"/>
      <c r="E7" s="7"/>
      <c r="F7" s="7"/>
      <c r="G7" s="7"/>
      <c r="H7" s="7"/>
      <c r="I7" s="7"/>
      <c r="J7" s="6"/>
      <c r="K7" s="6"/>
      <c r="L7" s="6"/>
      <c r="M7" s="6"/>
      <c r="N7" s="6"/>
      <c r="O7" s="6"/>
      <c r="P7" s="6"/>
      <c r="Q7" s="6"/>
      <c r="R7" s="6"/>
      <c r="S7" s="6"/>
      <c r="T7" s="6"/>
      <c r="U7" s="6"/>
      <c r="V7" s="6"/>
    </row>
    <row r="8" spans="1:22" s="3" customFormat="1" ht="15.75" customHeight="1" x14ac:dyDescent="0.25">
      <c r="A8" s="7"/>
      <c r="B8" s="7"/>
      <c r="C8" s="7"/>
      <c r="D8" s="7"/>
      <c r="E8" s="8"/>
      <c r="F8" s="7"/>
      <c r="G8" s="7"/>
      <c r="H8" s="9"/>
      <c r="I8" s="9"/>
      <c r="J8" s="7"/>
      <c r="K8" s="10"/>
      <c r="L8" s="10"/>
      <c r="M8" s="7"/>
      <c r="N8" s="7"/>
      <c r="O8" s="7"/>
      <c r="P8" s="7"/>
      <c r="Q8" s="7"/>
      <c r="R8" s="7"/>
      <c r="S8" s="7"/>
      <c r="T8" s="7"/>
      <c r="U8" s="7"/>
      <c r="V8" s="7"/>
    </row>
    <row r="9" spans="1:22" ht="15.75" customHeight="1" thickBot="1" x14ac:dyDescent="0.3">
      <c r="A9" s="6"/>
      <c r="B9" s="6"/>
      <c r="C9" s="6"/>
      <c r="D9" s="6"/>
      <c r="E9" s="8"/>
      <c r="F9" s="6"/>
      <c r="G9" s="7"/>
      <c r="H9" s="9"/>
      <c r="I9" s="9"/>
      <c r="J9" s="6"/>
      <c r="K9" s="6"/>
      <c r="L9" s="6"/>
      <c r="M9" s="6"/>
      <c r="N9" s="6"/>
      <c r="O9" s="6"/>
      <c r="P9" s="6"/>
      <c r="Q9" s="6"/>
      <c r="R9" s="6"/>
      <c r="S9" s="6"/>
      <c r="T9" s="6"/>
      <c r="U9" s="6"/>
      <c r="V9" s="6"/>
    </row>
    <row r="10" spans="1:22" ht="27" customHeight="1" thickTop="1" x14ac:dyDescent="0.25">
      <c r="A10" s="6"/>
      <c r="B10" s="6"/>
      <c r="C10" s="107" t="s">
        <v>21</v>
      </c>
      <c r="D10" s="104" t="s">
        <v>23</v>
      </c>
      <c r="E10" s="96" t="s">
        <v>40</v>
      </c>
      <c r="F10" s="14" t="s">
        <v>43</v>
      </c>
      <c r="G10" s="15" t="s">
        <v>42</v>
      </c>
      <c r="H10" s="16" t="s">
        <v>41</v>
      </c>
      <c r="I10" s="17" t="s">
        <v>52</v>
      </c>
      <c r="J10" s="6"/>
      <c r="K10" s="6"/>
      <c r="L10" s="6"/>
      <c r="M10" s="6"/>
      <c r="N10" s="6"/>
      <c r="O10" s="6"/>
      <c r="P10" s="6"/>
      <c r="Q10" s="6"/>
      <c r="R10" s="6"/>
      <c r="S10" s="6"/>
      <c r="T10" s="6"/>
      <c r="U10" s="6"/>
      <c r="V10" s="6"/>
    </row>
    <row r="11" spans="1:22" ht="15.75" customHeight="1" x14ac:dyDescent="0.25">
      <c r="A11" s="6"/>
      <c r="B11" s="6"/>
      <c r="C11" s="108"/>
      <c r="D11" s="105"/>
      <c r="E11" s="97"/>
      <c r="F11" s="18" t="s">
        <v>44</v>
      </c>
      <c r="G11" s="19">
        <f>E28</f>
        <v>4408</v>
      </c>
      <c r="H11" s="19">
        <f>E33</f>
        <v>11607</v>
      </c>
      <c r="I11" s="20">
        <f>SUM(G11:H11)</f>
        <v>16015</v>
      </c>
      <c r="J11" s="6"/>
      <c r="K11" s="21" t="s">
        <v>44</v>
      </c>
      <c r="L11" s="22">
        <f t="shared" ref="L11:L18" si="0">I11</f>
        <v>16015</v>
      </c>
      <c r="M11" s="6"/>
      <c r="N11" s="6"/>
      <c r="O11" s="6"/>
      <c r="P11" s="6"/>
      <c r="Q11" s="6"/>
      <c r="R11" s="6"/>
      <c r="S11" s="6"/>
      <c r="T11" s="6"/>
      <c r="U11" s="6"/>
      <c r="V11" s="6"/>
    </row>
    <row r="12" spans="1:22" ht="15.75" customHeight="1" thickBot="1" x14ac:dyDescent="0.3">
      <c r="A12" s="6"/>
      <c r="B12" s="6"/>
      <c r="C12" s="109"/>
      <c r="D12" s="106"/>
      <c r="E12" s="98"/>
      <c r="F12" s="23" t="s">
        <v>45</v>
      </c>
      <c r="G12" s="22">
        <f>F28</f>
        <v>4408</v>
      </c>
      <c r="H12" s="19">
        <f>F33</f>
        <v>11607</v>
      </c>
      <c r="I12" s="24">
        <f t="shared" ref="I12:I18" si="1">SUM(G12:H12)</f>
        <v>16015</v>
      </c>
      <c r="J12" s="6"/>
      <c r="K12" s="25" t="s">
        <v>45</v>
      </c>
      <c r="L12" s="22">
        <f t="shared" si="0"/>
        <v>16015</v>
      </c>
      <c r="M12" s="6"/>
      <c r="N12" s="6"/>
      <c r="O12" s="6"/>
      <c r="P12" s="6"/>
      <c r="Q12" s="6"/>
      <c r="R12" s="6"/>
      <c r="S12" s="6"/>
      <c r="T12" s="6"/>
      <c r="U12" s="6"/>
      <c r="V12" s="6"/>
    </row>
    <row r="13" spans="1:22" ht="16.5" customHeight="1" thickTop="1" x14ac:dyDescent="0.25">
      <c r="A13" s="6"/>
      <c r="B13" s="6"/>
      <c r="C13" s="6" t="str">
        <f>IF(B10="URBAN","Please enter the number of hospital beds in your hospital in the empty white box."," " )</f>
        <v xml:space="preserve"> </v>
      </c>
      <c r="D13" s="110">
        <v>1</v>
      </c>
      <c r="E13" s="89" t="str">
        <f>IF(D10="URBAN","Please enter the number of hospital beds in your hospital in the empty white box."," " )</f>
        <v xml:space="preserve"> </v>
      </c>
      <c r="F13" s="23" t="s">
        <v>46</v>
      </c>
      <c r="G13" s="19">
        <f>G28</f>
        <v>4408</v>
      </c>
      <c r="H13" s="19">
        <f>G33</f>
        <v>11607</v>
      </c>
      <c r="I13" s="24">
        <f t="shared" si="1"/>
        <v>16015</v>
      </c>
      <c r="J13" s="6"/>
      <c r="K13" s="25" t="s">
        <v>46</v>
      </c>
      <c r="L13" s="22">
        <f t="shared" si="0"/>
        <v>16015</v>
      </c>
      <c r="M13" s="6"/>
      <c r="N13" s="6"/>
      <c r="O13" s="6"/>
      <c r="P13" s="6"/>
      <c r="Q13" s="6"/>
      <c r="R13" s="6"/>
      <c r="S13" s="6"/>
      <c r="T13" s="6"/>
      <c r="U13" s="6"/>
      <c r="V13" s="6"/>
    </row>
    <row r="14" spans="1:22" ht="16.5" customHeight="1" x14ac:dyDescent="0.25">
      <c r="A14" s="6"/>
      <c r="B14" s="6"/>
      <c r="C14" s="6"/>
      <c r="D14" s="111"/>
      <c r="E14" s="89"/>
      <c r="F14" s="23" t="s">
        <v>47</v>
      </c>
      <c r="G14" s="19">
        <f>H28</f>
        <v>4408</v>
      </c>
      <c r="H14" s="19">
        <f>H33</f>
        <v>11607</v>
      </c>
      <c r="I14" s="24">
        <f t="shared" si="1"/>
        <v>16015</v>
      </c>
      <c r="J14" s="6"/>
      <c r="K14" s="25" t="s">
        <v>47</v>
      </c>
      <c r="L14" s="22">
        <f t="shared" si="0"/>
        <v>16015</v>
      </c>
      <c r="M14" s="6"/>
      <c r="N14" s="6"/>
      <c r="O14" s="6"/>
      <c r="P14" s="6"/>
      <c r="Q14" s="6"/>
      <c r="R14" s="6"/>
      <c r="S14" s="6"/>
      <c r="T14" s="6"/>
      <c r="U14" s="6"/>
      <c r="V14" s="6"/>
    </row>
    <row r="15" spans="1:22" ht="16.5" customHeight="1" x14ac:dyDescent="0.25">
      <c r="A15" s="6"/>
      <c r="B15" s="6"/>
      <c r="C15" s="6"/>
      <c r="D15" s="111"/>
      <c r="E15" s="89"/>
      <c r="F15" s="23" t="s">
        <v>48</v>
      </c>
      <c r="G15" s="22">
        <f>I28</f>
        <v>4408</v>
      </c>
      <c r="H15" s="19">
        <f>I33</f>
        <v>11607</v>
      </c>
      <c r="I15" s="24">
        <f t="shared" si="1"/>
        <v>16015</v>
      </c>
      <c r="J15" s="6"/>
      <c r="K15" s="25" t="s">
        <v>48</v>
      </c>
      <c r="L15" s="22">
        <f t="shared" si="0"/>
        <v>16015</v>
      </c>
      <c r="M15" s="6"/>
      <c r="N15" s="6"/>
      <c r="O15" s="6"/>
      <c r="P15" s="6"/>
      <c r="Q15" s="6"/>
      <c r="R15" s="6"/>
      <c r="S15" s="6"/>
      <c r="T15" s="6"/>
      <c r="U15" s="6"/>
      <c r="V15" s="6"/>
    </row>
    <row r="16" spans="1:22" ht="16.5" customHeight="1" x14ac:dyDescent="0.25">
      <c r="A16" s="6"/>
      <c r="B16" s="6"/>
      <c r="C16" s="7"/>
      <c r="D16" s="111"/>
      <c r="E16" s="89"/>
      <c r="F16" s="26" t="s">
        <v>49</v>
      </c>
      <c r="G16" s="19">
        <f>J28</f>
        <v>4408</v>
      </c>
      <c r="H16" s="19">
        <f>J33</f>
        <v>11607</v>
      </c>
      <c r="I16" s="24">
        <f t="shared" si="1"/>
        <v>16015</v>
      </c>
      <c r="J16" s="6"/>
      <c r="K16" s="25" t="s">
        <v>49</v>
      </c>
      <c r="L16" s="22">
        <f t="shared" si="0"/>
        <v>16015</v>
      </c>
      <c r="M16" s="6"/>
      <c r="N16" s="6"/>
      <c r="O16" s="6"/>
      <c r="P16" s="6"/>
      <c r="Q16" s="6"/>
      <c r="R16" s="6"/>
      <c r="S16" s="6"/>
      <c r="T16" s="6"/>
      <c r="U16" s="6"/>
      <c r="V16" s="6"/>
    </row>
    <row r="17" spans="1:22" ht="16.5" customHeight="1" x14ac:dyDescent="0.25">
      <c r="A17" s="6"/>
      <c r="B17" s="6"/>
      <c r="C17" s="11"/>
      <c r="D17" s="6"/>
      <c r="E17" s="13"/>
      <c r="F17" s="26" t="s">
        <v>50</v>
      </c>
      <c r="G17" s="19">
        <f>K28</f>
        <v>4408</v>
      </c>
      <c r="H17" s="19">
        <f>K33</f>
        <v>11607</v>
      </c>
      <c r="I17" s="24">
        <f t="shared" si="1"/>
        <v>16015</v>
      </c>
      <c r="J17" s="6"/>
      <c r="K17" s="27" t="s">
        <v>50</v>
      </c>
      <c r="L17" s="22">
        <f t="shared" si="0"/>
        <v>16015</v>
      </c>
      <c r="M17" s="6"/>
      <c r="N17" s="6"/>
      <c r="O17" s="6"/>
      <c r="P17" s="6"/>
      <c r="Q17" s="6"/>
      <c r="R17" s="6"/>
      <c r="S17" s="6"/>
      <c r="T17" s="6"/>
      <c r="U17" s="6"/>
      <c r="V17" s="6"/>
    </row>
    <row r="18" spans="1:22" ht="16.5" customHeight="1" x14ac:dyDescent="0.25">
      <c r="A18" s="6"/>
      <c r="B18" s="6"/>
      <c r="C18" s="12"/>
      <c r="D18" s="8"/>
      <c r="E18" s="9"/>
      <c r="F18" s="26" t="s">
        <v>51</v>
      </c>
      <c r="G18" s="22">
        <f>L28</f>
        <v>4408</v>
      </c>
      <c r="H18" s="19">
        <f>L33</f>
        <v>11607</v>
      </c>
      <c r="I18" s="28">
        <f t="shared" si="1"/>
        <v>16015</v>
      </c>
      <c r="J18" s="6"/>
      <c r="K18" s="29" t="s">
        <v>51</v>
      </c>
      <c r="L18" s="22">
        <f t="shared" si="0"/>
        <v>16015</v>
      </c>
      <c r="M18" s="6"/>
      <c r="N18" s="6"/>
      <c r="O18" s="6"/>
      <c r="P18" s="6"/>
      <c r="Q18" s="6"/>
      <c r="R18" s="6"/>
      <c r="S18" s="6"/>
      <c r="T18" s="6"/>
      <c r="U18" s="6"/>
      <c r="V18" s="6"/>
    </row>
    <row r="19" spans="1:22" ht="21" customHeight="1" thickBot="1" x14ac:dyDescent="0.3">
      <c r="A19" s="6"/>
      <c r="B19" s="6"/>
      <c r="C19" s="12"/>
      <c r="D19" s="8"/>
      <c r="E19" s="9"/>
      <c r="F19" s="90" t="s">
        <v>52</v>
      </c>
      <c r="G19" s="91"/>
      <c r="H19" s="92"/>
      <c r="I19" s="30">
        <f>SUM(I11:I18)</f>
        <v>128120</v>
      </c>
      <c r="J19" s="6"/>
      <c r="K19" s="6"/>
      <c r="L19" s="6"/>
      <c r="M19" s="6"/>
      <c r="N19" s="6"/>
      <c r="O19" s="6"/>
      <c r="P19" s="6"/>
      <c r="Q19" s="6"/>
      <c r="R19" s="6"/>
      <c r="S19" s="6"/>
      <c r="T19" s="6"/>
      <c r="U19" s="6"/>
      <c r="V19" s="6"/>
    </row>
    <row r="20" spans="1:22" ht="16.5" customHeight="1" x14ac:dyDescent="0.25">
      <c r="A20" s="6"/>
      <c r="B20" s="6"/>
      <c r="C20" s="6"/>
      <c r="D20" s="6"/>
      <c r="E20" s="12"/>
      <c r="F20" s="8"/>
      <c r="G20" s="9"/>
      <c r="H20" s="9"/>
      <c r="I20" s="9"/>
      <c r="J20" s="6"/>
      <c r="K20" s="6"/>
      <c r="L20" s="6"/>
      <c r="M20" s="6"/>
      <c r="N20" s="6"/>
      <c r="O20" s="6"/>
      <c r="P20" s="6"/>
      <c r="Q20" s="6"/>
      <c r="R20" s="6"/>
      <c r="S20" s="6"/>
      <c r="T20" s="6"/>
      <c r="U20" s="6"/>
      <c r="V20" s="6"/>
    </row>
    <row r="21" spans="1:22" ht="22.5" customHeight="1" x14ac:dyDescent="0.25">
      <c r="A21" s="6"/>
      <c r="B21" s="6"/>
      <c r="C21" s="6"/>
      <c r="D21" s="6"/>
      <c r="E21" s="6"/>
      <c r="F21" s="6"/>
      <c r="G21" s="6"/>
      <c r="H21" s="31"/>
      <c r="I21" s="6"/>
      <c r="J21" s="6"/>
      <c r="K21" s="6"/>
      <c r="L21" s="6"/>
      <c r="M21" s="6"/>
      <c r="N21" s="6"/>
      <c r="O21" s="6"/>
      <c r="P21" s="6"/>
      <c r="Q21" s="6"/>
      <c r="R21" s="6"/>
      <c r="S21" s="6"/>
      <c r="T21" s="6"/>
      <c r="U21" s="6"/>
      <c r="V21" s="6"/>
    </row>
    <row r="22" spans="1:22" ht="22.5" customHeight="1" thickBot="1" x14ac:dyDescent="0.3">
      <c r="A22" s="6"/>
      <c r="B22" s="6"/>
      <c r="C22" s="6"/>
      <c r="D22" s="32" t="s">
        <v>54</v>
      </c>
      <c r="E22" s="36" t="s">
        <v>44</v>
      </c>
      <c r="F22" s="36" t="s">
        <v>45</v>
      </c>
      <c r="G22" s="36" t="s">
        <v>46</v>
      </c>
      <c r="H22" s="36" t="s">
        <v>47</v>
      </c>
      <c r="I22" s="36" t="s">
        <v>48</v>
      </c>
      <c r="J22" s="36" t="s">
        <v>49</v>
      </c>
      <c r="K22" s="36" t="s">
        <v>50</v>
      </c>
      <c r="L22" s="36" t="s">
        <v>51</v>
      </c>
      <c r="M22" s="6"/>
      <c r="N22" s="6"/>
      <c r="O22" s="6"/>
      <c r="P22" s="6"/>
      <c r="Q22" s="6"/>
      <c r="R22" s="6"/>
      <c r="S22" s="6"/>
      <c r="T22" s="6"/>
      <c r="U22" s="6"/>
      <c r="V22" s="6"/>
    </row>
    <row r="23" spans="1:22" ht="22.5" customHeight="1" thickTop="1" x14ac:dyDescent="0.25">
      <c r="A23" s="6"/>
      <c r="B23" s="102" t="s">
        <v>17</v>
      </c>
      <c r="C23" s="103"/>
      <c r="D23" s="33">
        <f>ROUNDUP(IF($D$10="Urban",$D$13/30,1),0)</f>
        <v>1</v>
      </c>
      <c r="E23" s="4" t="str">
        <f>'Cost of Consumables'!$H$26</f>
        <v>N/A</v>
      </c>
      <c r="F23" s="4" t="str">
        <f>'Cost of Consumables'!$H$26</f>
        <v>N/A</v>
      </c>
      <c r="G23" s="4" t="str">
        <f>'Cost of Consumables'!$H$26</f>
        <v>N/A</v>
      </c>
      <c r="H23" s="4" t="str">
        <f>'Cost of Consumables'!$H$26</f>
        <v>N/A</v>
      </c>
      <c r="I23" s="4" t="str">
        <f>'Cost of Consumables'!$H$26</f>
        <v>N/A</v>
      </c>
      <c r="J23" s="4" t="str">
        <f>'Cost of Consumables'!$H$26</f>
        <v>N/A</v>
      </c>
      <c r="K23" s="4" t="str">
        <f>'Cost of Consumables'!$H$26</f>
        <v>N/A</v>
      </c>
      <c r="L23" s="4" t="str">
        <f>'Cost of Consumables'!$H$26</f>
        <v>N/A</v>
      </c>
      <c r="M23" s="6"/>
      <c r="N23" s="6"/>
      <c r="O23" s="6"/>
      <c r="P23" s="6"/>
      <c r="Q23" s="6"/>
      <c r="R23" s="6"/>
      <c r="S23" s="6"/>
      <c r="T23" s="6"/>
      <c r="U23" s="6"/>
      <c r="V23" s="6"/>
    </row>
    <row r="24" spans="1:22" ht="22.5" customHeight="1" x14ac:dyDescent="0.25">
      <c r="A24" s="6"/>
      <c r="B24" s="101" t="s">
        <v>19</v>
      </c>
      <c r="C24" s="34" t="s">
        <v>15</v>
      </c>
      <c r="D24" s="33">
        <f>ROUNDUP(IF($D$10="Urban",$D$13/30,1),0)</f>
        <v>1</v>
      </c>
      <c r="E24" s="4" t="s">
        <v>36</v>
      </c>
      <c r="F24" s="4" t="s">
        <v>36</v>
      </c>
      <c r="G24" s="4" t="s">
        <v>36</v>
      </c>
      <c r="H24" s="4" t="s">
        <v>36</v>
      </c>
      <c r="I24" s="4" t="s">
        <v>36</v>
      </c>
      <c r="J24" s="4" t="s">
        <v>36</v>
      </c>
      <c r="K24" s="4" t="s">
        <v>36</v>
      </c>
      <c r="L24" s="4" t="s">
        <v>36</v>
      </c>
      <c r="M24" s="6"/>
      <c r="N24" s="6"/>
      <c r="O24" s="6"/>
      <c r="P24" s="6"/>
      <c r="Q24" s="6"/>
      <c r="R24" s="6"/>
      <c r="S24" s="6"/>
      <c r="T24" s="6"/>
      <c r="U24" s="6"/>
      <c r="V24" s="6"/>
    </row>
    <row r="25" spans="1:22" ht="22.5" customHeight="1" x14ac:dyDescent="0.25">
      <c r="A25" s="6"/>
      <c r="B25" s="101"/>
      <c r="C25" s="34" t="s">
        <v>14</v>
      </c>
      <c r="D25" s="33">
        <f>ROUNDUP(IF($D$10="Urban",$D$13/30,1),0)</f>
        <v>1</v>
      </c>
      <c r="E25" s="4" t="s">
        <v>36</v>
      </c>
      <c r="F25" s="4" t="s">
        <v>36</v>
      </c>
      <c r="G25" s="4" t="s">
        <v>36</v>
      </c>
      <c r="H25" s="4" t="s">
        <v>36</v>
      </c>
      <c r="I25" s="4" t="s">
        <v>36</v>
      </c>
      <c r="J25" s="4" t="s">
        <v>36</v>
      </c>
      <c r="K25" s="4" t="s">
        <v>36</v>
      </c>
      <c r="L25" s="4" t="s">
        <v>36</v>
      </c>
      <c r="M25" s="6"/>
      <c r="N25" s="6"/>
      <c r="O25" s="6"/>
      <c r="P25" s="6"/>
      <c r="Q25" s="6"/>
      <c r="R25" s="6"/>
      <c r="S25" s="6"/>
      <c r="T25" s="6"/>
      <c r="U25" s="6"/>
      <c r="V25" s="6"/>
    </row>
    <row r="26" spans="1:22" ht="22.5" customHeight="1" x14ac:dyDescent="0.25">
      <c r="A26" s="6"/>
      <c r="B26" s="101"/>
      <c r="C26" s="34" t="s">
        <v>26</v>
      </c>
      <c r="D26" s="33">
        <f>ROUNDUP(IF($D$10="Urban",$D$13/30,1),0)</f>
        <v>1</v>
      </c>
      <c r="E26" s="4" t="s">
        <v>36</v>
      </c>
      <c r="F26" s="4" t="s">
        <v>36</v>
      </c>
      <c r="G26" s="4" t="s">
        <v>36</v>
      </c>
      <c r="H26" s="4" t="s">
        <v>36</v>
      </c>
      <c r="I26" s="4" t="s">
        <v>36</v>
      </c>
      <c r="J26" s="4" t="s">
        <v>36</v>
      </c>
      <c r="K26" s="4" t="s">
        <v>36</v>
      </c>
      <c r="L26" s="4" t="s">
        <v>36</v>
      </c>
      <c r="M26" s="6"/>
      <c r="N26" s="6"/>
      <c r="O26" s="6"/>
      <c r="P26" s="6"/>
      <c r="Q26" s="6"/>
      <c r="R26" s="6"/>
      <c r="S26" s="6"/>
      <c r="T26" s="6"/>
      <c r="U26" s="6"/>
      <c r="V26" s="6"/>
    </row>
    <row r="27" spans="1:22" ht="22.5" customHeight="1" x14ac:dyDescent="0.25">
      <c r="A27" s="6"/>
      <c r="B27" s="99" t="s">
        <v>27</v>
      </c>
      <c r="C27" s="100"/>
      <c r="D27" s="33">
        <f>ROUNDUP(IF($D$10="Urban",$D$13/30,1),0)</f>
        <v>1</v>
      </c>
      <c r="E27" s="5" t="s">
        <v>11</v>
      </c>
      <c r="F27" s="5" t="s">
        <v>11</v>
      </c>
      <c r="G27" s="5" t="s">
        <v>11</v>
      </c>
      <c r="H27" s="5" t="s">
        <v>11</v>
      </c>
      <c r="I27" s="5" t="s">
        <v>11</v>
      </c>
      <c r="J27" s="5" t="s">
        <v>11</v>
      </c>
      <c r="K27" s="5" t="s">
        <v>11</v>
      </c>
      <c r="L27" s="5" t="s">
        <v>11</v>
      </c>
      <c r="M27" s="6"/>
      <c r="N27" s="6"/>
      <c r="O27" s="6"/>
      <c r="P27" s="6"/>
      <c r="Q27" s="6"/>
      <c r="R27" s="6"/>
      <c r="S27" s="6"/>
      <c r="T27" s="6"/>
      <c r="U27" s="6"/>
      <c r="V27" s="6"/>
    </row>
    <row r="28" spans="1:22" ht="22.5" customHeight="1" thickBot="1" x14ac:dyDescent="0.3">
      <c r="A28" s="6"/>
      <c r="B28" s="87" t="s">
        <v>35</v>
      </c>
      <c r="C28" s="87"/>
      <c r="D28" s="88"/>
      <c r="E28" s="35">
        <f>'Cost of Consumables'!F34</f>
        <v>4408</v>
      </c>
      <c r="F28" s="35">
        <f>'Cost of Consumables'!L34</f>
        <v>4408</v>
      </c>
      <c r="G28" s="35">
        <f>'Cost of Consumables'!F46</f>
        <v>4408</v>
      </c>
      <c r="H28" s="35">
        <f>'Cost of Consumables'!L46</f>
        <v>4408</v>
      </c>
      <c r="I28" s="35">
        <f>'Cost of Consumables'!F58</f>
        <v>4408</v>
      </c>
      <c r="J28" s="35">
        <f>'Cost of Consumables'!L58</f>
        <v>4408</v>
      </c>
      <c r="K28" s="35">
        <f>'Cost of Consumables'!F70</f>
        <v>4408</v>
      </c>
      <c r="L28" s="35">
        <f>'Cost of Consumables'!L70</f>
        <v>4408</v>
      </c>
      <c r="M28" s="6"/>
      <c r="N28" s="6"/>
      <c r="O28" s="6"/>
      <c r="P28" s="6"/>
      <c r="Q28" s="6"/>
      <c r="R28" s="6"/>
      <c r="S28" s="6"/>
      <c r="T28" s="6"/>
      <c r="U28" s="6"/>
      <c r="V28" s="6"/>
    </row>
    <row r="29" spans="1:22" ht="22.5" customHeight="1" thickTop="1" x14ac:dyDescent="0.25">
      <c r="A29" s="6"/>
      <c r="B29" s="93"/>
      <c r="C29" s="94"/>
      <c r="D29" s="94"/>
      <c r="E29" s="94"/>
      <c r="F29" s="94"/>
      <c r="G29" s="94"/>
      <c r="H29" s="94"/>
      <c r="I29" s="94"/>
      <c r="J29" s="94"/>
      <c r="K29" s="94"/>
      <c r="L29" s="95"/>
      <c r="M29" s="6"/>
      <c r="N29" s="6"/>
      <c r="O29" s="6"/>
      <c r="P29" s="6"/>
      <c r="Q29" s="6"/>
      <c r="R29" s="6"/>
      <c r="S29" s="6"/>
      <c r="T29" s="6"/>
      <c r="U29" s="6"/>
      <c r="V29" s="6"/>
    </row>
    <row r="30" spans="1:22" ht="22.5" customHeight="1" x14ac:dyDescent="0.25">
      <c r="B30" s="101" t="s">
        <v>12</v>
      </c>
      <c r="C30" s="34" t="s">
        <v>14</v>
      </c>
      <c r="D30" s="33">
        <f>ROUNDUP(IF($D$10="Urban",$D$13/30,1),0)*3</f>
        <v>3</v>
      </c>
      <c r="E30" s="4" t="s">
        <v>28</v>
      </c>
      <c r="F30" s="4" t="s">
        <v>28</v>
      </c>
      <c r="G30" s="4" t="s">
        <v>28</v>
      </c>
      <c r="H30" s="4" t="s">
        <v>28</v>
      </c>
      <c r="I30" s="4" t="s">
        <v>28</v>
      </c>
      <c r="J30" s="4" t="s">
        <v>28</v>
      </c>
      <c r="K30" s="4" t="s">
        <v>28</v>
      </c>
      <c r="L30" s="4" t="s">
        <v>28</v>
      </c>
      <c r="M30" s="6"/>
      <c r="N30" s="6"/>
      <c r="O30" s="6"/>
      <c r="P30" s="6"/>
      <c r="Q30" s="6"/>
      <c r="R30" s="6"/>
      <c r="S30" s="6"/>
      <c r="T30" s="6"/>
      <c r="U30" s="6"/>
      <c r="V30" s="6"/>
    </row>
    <row r="31" spans="1:22" ht="22.5" customHeight="1" x14ac:dyDescent="0.25">
      <c r="B31" s="101"/>
      <c r="C31" s="34" t="s">
        <v>15</v>
      </c>
      <c r="D31" s="33">
        <f>ROUNDUP(IF($D$10="Urban",$D$13/30,1),0)*3</f>
        <v>3</v>
      </c>
      <c r="E31" s="4" t="s">
        <v>31</v>
      </c>
      <c r="F31" s="4" t="s">
        <v>31</v>
      </c>
      <c r="G31" s="4" t="s">
        <v>31</v>
      </c>
      <c r="H31" s="4" t="s">
        <v>31</v>
      </c>
      <c r="I31" s="4" t="s">
        <v>31</v>
      </c>
      <c r="J31" s="4" t="s">
        <v>31</v>
      </c>
      <c r="K31" s="4" t="s">
        <v>31</v>
      </c>
      <c r="L31" s="4" t="s">
        <v>31</v>
      </c>
      <c r="M31" s="6"/>
      <c r="N31" s="6"/>
      <c r="O31" s="6"/>
      <c r="P31" s="6"/>
      <c r="Q31" s="6"/>
      <c r="R31" s="6"/>
      <c r="S31" s="6"/>
      <c r="T31" s="6"/>
      <c r="U31" s="6"/>
      <c r="V31" s="6"/>
    </row>
    <row r="32" spans="1:22" ht="22.5" customHeight="1" x14ac:dyDescent="0.25">
      <c r="B32" s="101"/>
      <c r="C32" s="34" t="s">
        <v>16</v>
      </c>
      <c r="D32" s="33">
        <f>ROUNDUP(IF($D$10="Urban",$D$13/30,1),0)*3</f>
        <v>3</v>
      </c>
      <c r="E32" s="4" t="s">
        <v>31</v>
      </c>
      <c r="F32" s="4" t="s">
        <v>31</v>
      </c>
      <c r="G32" s="4" t="s">
        <v>31</v>
      </c>
      <c r="H32" s="4" t="s">
        <v>31</v>
      </c>
      <c r="I32" s="4" t="s">
        <v>31</v>
      </c>
      <c r="J32" s="4" t="s">
        <v>31</v>
      </c>
      <c r="K32" s="4" t="s">
        <v>31</v>
      </c>
      <c r="L32" s="4" t="s">
        <v>31</v>
      </c>
      <c r="M32" s="6"/>
      <c r="N32" s="6"/>
      <c r="O32" s="6"/>
      <c r="P32" s="6"/>
      <c r="Q32" s="6"/>
      <c r="R32" s="6"/>
      <c r="S32" s="6"/>
      <c r="T32" s="6"/>
      <c r="U32" s="6"/>
      <c r="V32" s="6"/>
    </row>
    <row r="33" spans="1:22" ht="22.5" customHeight="1" thickBot="1" x14ac:dyDescent="0.3">
      <c r="A33" s="6"/>
      <c r="B33" s="87" t="s">
        <v>53</v>
      </c>
      <c r="C33" s="87"/>
      <c r="D33" s="88"/>
      <c r="E33" s="37">
        <f>'Cost of Consumables'!F38</f>
        <v>11607</v>
      </c>
      <c r="F33" s="37">
        <f>'Cost of Consumables'!L38</f>
        <v>11607</v>
      </c>
      <c r="G33" s="37">
        <f>'Cost of Consumables'!F50</f>
        <v>11607</v>
      </c>
      <c r="H33" s="37">
        <f>'Cost of Consumables'!L50</f>
        <v>11607</v>
      </c>
      <c r="I33" s="37">
        <f>'Cost of Consumables'!F62</f>
        <v>11607</v>
      </c>
      <c r="J33" s="37">
        <f>'Cost of Consumables'!L62</f>
        <v>11607</v>
      </c>
      <c r="K33" s="37">
        <f>'Cost of Consumables'!F74</f>
        <v>11607</v>
      </c>
      <c r="L33" s="37">
        <f>'Cost of Consumables'!L74</f>
        <v>11607</v>
      </c>
      <c r="M33" s="6"/>
      <c r="N33" s="6"/>
      <c r="O33" s="6"/>
      <c r="P33" s="6"/>
      <c r="Q33" s="6"/>
      <c r="R33" s="6"/>
      <c r="S33" s="6"/>
      <c r="T33" s="6"/>
      <c r="U33" s="6"/>
      <c r="V33" s="6"/>
    </row>
    <row r="34" spans="1:22" ht="16.5" thickTop="1" x14ac:dyDescent="0.25">
      <c r="A34" s="6"/>
      <c r="B34" s="6"/>
      <c r="C34" s="6"/>
      <c r="D34" s="6"/>
      <c r="E34" s="6"/>
      <c r="F34" s="6"/>
      <c r="G34" s="6"/>
      <c r="H34" s="6"/>
      <c r="I34" s="6"/>
      <c r="J34" s="6"/>
      <c r="K34" s="6"/>
      <c r="L34" s="6"/>
      <c r="M34" s="6"/>
      <c r="N34" s="6"/>
      <c r="O34" s="6"/>
      <c r="P34" s="6"/>
      <c r="Q34" s="6"/>
      <c r="R34" s="6"/>
      <c r="S34" s="6"/>
      <c r="T34" s="6"/>
      <c r="U34" s="6"/>
      <c r="V34" s="6"/>
    </row>
    <row r="35" spans="1:22" x14ac:dyDescent="0.25">
      <c r="A35" s="6"/>
      <c r="B35" s="6"/>
      <c r="C35" s="6"/>
      <c r="D35" s="6"/>
      <c r="E35" s="6"/>
      <c r="F35" s="6"/>
      <c r="G35" s="6"/>
      <c r="H35" s="6"/>
      <c r="I35" s="6"/>
      <c r="J35" s="6"/>
      <c r="K35" s="6"/>
      <c r="L35" s="6"/>
      <c r="M35" s="6"/>
      <c r="N35" s="6"/>
      <c r="O35" s="6"/>
      <c r="P35" s="6"/>
      <c r="Q35" s="6"/>
      <c r="R35" s="6"/>
      <c r="S35" s="6"/>
      <c r="T35" s="6"/>
      <c r="U35" s="6"/>
      <c r="V35" s="6"/>
    </row>
    <row r="36" spans="1:22" x14ac:dyDescent="0.25">
      <c r="A36" s="6"/>
      <c r="B36" s="6"/>
      <c r="C36" s="6"/>
      <c r="D36" s="6"/>
      <c r="E36" s="6"/>
      <c r="F36" s="6"/>
      <c r="G36" s="6"/>
      <c r="H36" s="6"/>
      <c r="I36" s="6"/>
      <c r="J36" s="6"/>
      <c r="K36" s="6"/>
      <c r="L36" s="6"/>
      <c r="M36" s="6"/>
      <c r="N36" s="6"/>
      <c r="O36" s="6"/>
      <c r="P36" s="6"/>
      <c r="Q36" s="6"/>
      <c r="R36" s="6"/>
      <c r="S36" s="6"/>
      <c r="T36" s="6"/>
      <c r="U36" s="6"/>
      <c r="V36" s="6"/>
    </row>
    <row r="37" spans="1:22" x14ac:dyDescent="0.25">
      <c r="A37" s="6"/>
      <c r="B37" s="6"/>
      <c r="C37" s="6"/>
      <c r="D37" s="6"/>
      <c r="E37" s="6"/>
      <c r="F37" s="6"/>
      <c r="G37" s="6"/>
      <c r="H37" s="6"/>
      <c r="I37" s="6"/>
      <c r="J37" s="6"/>
      <c r="K37" s="6"/>
      <c r="L37" s="6"/>
      <c r="M37" s="6"/>
      <c r="N37" s="6"/>
      <c r="O37" s="6"/>
      <c r="P37" s="6"/>
      <c r="Q37" s="6"/>
      <c r="R37" s="6"/>
      <c r="S37" s="6"/>
      <c r="T37" s="6"/>
      <c r="U37" s="6"/>
      <c r="V37" s="6"/>
    </row>
    <row r="38" spans="1:22" x14ac:dyDescent="0.25">
      <c r="A38" s="6"/>
      <c r="B38" s="6"/>
      <c r="C38" s="6"/>
      <c r="D38" s="6"/>
      <c r="E38" s="6"/>
      <c r="F38" s="6"/>
      <c r="G38" s="6"/>
      <c r="H38" s="6"/>
      <c r="I38" s="6"/>
      <c r="J38" s="6"/>
      <c r="K38" s="6"/>
      <c r="L38" s="6"/>
      <c r="M38" s="6"/>
      <c r="N38" s="6"/>
      <c r="O38" s="6"/>
      <c r="P38" s="6"/>
      <c r="Q38" s="6"/>
      <c r="R38" s="6"/>
      <c r="S38" s="6"/>
      <c r="T38" s="6"/>
      <c r="U38" s="6"/>
      <c r="V38" s="6"/>
    </row>
    <row r="39" spans="1:22" x14ac:dyDescent="0.25">
      <c r="A39" s="6"/>
      <c r="B39" s="6"/>
      <c r="C39" s="6"/>
      <c r="D39" s="6"/>
      <c r="E39" s="6"/>
      <c r="F39" s="6"/>
      <c r="G39" s="6"/>
      <c r="H39" s="6"/>
      <c r="I39" s="6"/>
      <c r="J39" s="6"/>
      <c r="K39" s="6"/>
      <c r="L39" s="6"/>
      <c r="M39" s="6"/>
      <c r="N39" s="6"/>
      <c r="O39" s="6"/>
      <c r="P39" s="6"/>
      <c r="Q39" s="6"/>
      <c r="R39" s="6"/>
      <c r="S39" s="6"/>
      <c r="T39" s="6"/>
      <c r="U39" s="6"/>
      <c r="V39" s="6"/>
    </row>
    <row r="40" spans="1:22" x14ac:dyDescent="0.25">
      <c r="A40" s="6"/>
      <c r="B40" s="6"/>
      <c r="C40" s="6"/>
      <c r="D40" s="6"/>
      <c r="E40" s="6"/>
      <c r="F40" s="6"/>
      <c r="G40" s="6"/>
      <c r="H40" s="6"/>
      <c r="I40" s="6"/>
      <c r="J40" s="6"/>
      <c r="K40" s="6"/>
      <c r="L40" s="6"/>
      <c r="M40" s="6"/>
      <c r="N40" s="6"/>
      <c r="O40" s="6"/>
      <c r="P40" s="6"/>
      <c r="Q40" s="6"/>
      <c r="R40" s="6"/>
      <c r="S40" s="6"/>
      <c r="T40" s="6"/>
      <c r="U40" s="6"/>
      <c r="V40" s="6"/>
    </row>
    <row r="41" spans="1:22" x14ac:dyDescent="0.25">
      <c r="A41" s="6"/>
      <c r="B41" s="6"/>
      <c r="C41" s="6"/>
      <c r="D41" s="6"/>
      <c r="E41" s="6"/>
      <c r="F41" s="6"/>
      <c r="G41" s="6"/>
      <c r="H41" s="6"/>
      <c r="I41" s="6"/>
      <c r="J41" s="6"/>
      <c r="K41" s="6"/>
      <c r="L41" s="6"/>
      <c r="M41" s="6"/>
      <c r="N41" s="6"/>
      <c r="O41" s="6"/>
      <c r="P41" s="6"/>
      <c r="Q41" s="6"/>
      <c r="R41" s="6"/>
      <c r="S41" s="6"/>
      <c r="T41" s="6"/>
      <c r="U41" s="6"/>
      <c r="V41" s="6"/>
    </row>
    <row r="42" spans="1:22" x14ac:dyDescent="0.25">
      <c r="A42" s="6"/>
      <c r="B42" s="6"/>
      <c r="C42" s="6"/>
      <c r="D42" s="6"/>
      <c r="E42" s="6"/>
      <c r="F42" s="6"/>
      <c r="G42" s="6"/>
      <c r="H42" s="6"/>
      <c r="I42" s="6"/>
      <c r="J42" s="6"/>
      <c r="K42" s="6"/>
      <c r="L42" s="6"/>
      <c r="M42" s="6"/>
      <c r="N42" s="6"/>
      <c r="O42" s="6"/>
      <c r="P42" s="6"/>
      <c r="Q42" s="6"/>
      <c r="R42" s="6"/>
      <c r="S42" s="6"/>
      <c r="T42" s="6"/>
      <c r="U42" s="6"/>
      <c r="V42" s="6"/>
    </row>
    <row r="43" spans="1:22" x14ac:dyDescent="0.25">
      <c r="A43" s="6"/>
      <c r="B43" s="6"/>
      <c r="C43" s="6"/>
      <c r="D43" s="6"/>
      <c r="E43" s="6"/>
      <c r="F43" s="6"/>
      <c r="G43" s="6"/>
      <c r="H43" s="6"/>
      <c r="I43" s="6"/>
      <c r="J43" s="6"/>
      <c r="K43" s="6"/>
      <c r="L43" s="6"/>
      <c r="M43" s="6"/>
      <c r="N43" s="6"/>
      <c r="O43" s="6"/>
      <c r="P43" s="6"/>
      <c r="Q43" s="6"/>
      <c r="R43" s="6"/>
      <c r="S43" s="6"/>
      <c r="T43" s="6"/>
      <c r="U43" s="6"/>
      <c r="V43" s="6"/>
    </row>
    <row r="44" spans="1:22" x14ac:dyDescent="0.25">
      <c r="A44" s="6"/>
      <c r="B44" s="6"/>
      <c r="C44" s="6"/>
      <c r="D44" s="6"/>
      <c r="E44" s="6"/>
      <c r="F44" s="6"/>
      <c r="G44" s="6"/>
      <c r="H44" s="6"/>
      <c r="I44" s="6"/>
      <c r="J44" s="6"/>
      <c r="K44" s="6"/>
      <c r="L44" s="6"/>
      <c r="M44" s="6"/>
      <c r="N44" s="6"/>
      <c r="O44" s="6"/>
      <c r="P44" s="6"/>
      <c r="Q44" s="6"/>
      <c r="R44" s="6"/>
      <c r="S44" s="6"/>
      <c r="T44" s="6"/>
      <c r="U44" s="6"/>
      <c r="V44" s="6"/>
    </row>
    <row r="45" spans="1:22" x14ac:dyDescent="0.25">
      <c r="A45" s="6"/>
      <c r="B45" s="6"/>
      <c r="C45" s="6"/>
      <c r="D45" s="6"/>
      <c r="E45" s="6"/>
      <c r="F45" s="6"/>
      <c r="G45" s="6"/>
      <c r="H45" s="6"/>
      <c r="I45" s="6"/>
      <c r="J45" s="6"/>
      <c r="K45" s="6"/>
      <c r="L45" s="6"/>
      <c r="M45" s="6"/>
      <c r="N45" s="6"/>
      <c r="O45" s="6"/>
      <c r="P45" s="6"/>
      <c r="Q45" s="6"/>
      <c r="R45" s="6"/>
      <c r="S45" s="6"/>
      <c r="T45" s="6"/>
      <c r="U45" s="6"/>
      <c r="V45" s="6"/>
    </row>
    <row r="46" spans="1:22" x14ac:dyDescent="0.25">
      <c r="A46" s="6"/>
      <c r="B46" s="6"/>
      <c r="C46" s="6"/>
      <c r="D46" s="6"/>
      <c r="E46" s="6"/>
      <c r="F46" s="6"/>
      <c r="G46" s="6"/>
      <c r="H46" s="6"/>
      <c r="I46" s="6"/>
      <c r="J46" s="6"/>
      <c r="K46" s="6"/>
      <c r="L46" s="6"/>
      <c r="M46" s="6"/>
      <c r="N46" s="6"/>
      <c r="O46" s="6"/>
      <c r="P46" s="6"/>
      <c r="Q46" s="6"/>
      <c r="R46" s="6"/>
      <c r="S46" s="6"/>
      <c r="T46" s="6"/>
      <c r="U46" s="6"/>
      <c r="V46" s="6"/>
    </row>
    <row r="47" spans="1:22" x14ac:dyDescent="0.25">
      <c r="A47" s="6"/>
      <c r="B47" s="6"/>
      <c r="C47" s="6"/>
      <c r="D47" s="6"/>
      <c r="E47" s="6"/>
      <c r="F47" s="6"/>
      <c r="G47" s="6"/>
      <c r="H47" s="6"/>
      <c r="I47" s="6"/>
      <c r="J47" s="6"/>
      <c r="K47" s="6"/>
      <c r="L47" s="6"/>
      <c r="M47" s="6"/>
      <c r="N47" s="6"/>
      <c r="O47" s="6"/>
      <c r="P47" s="6"/>
      <c r="Q47" s="6"/>
      <c r="R47" s="6"/>
      <c r="S47" s="6"/>
      <c r="T47" s="6"/>
      <c r="U47" s="6"/>
      <c r="V47" s="6"/>
    </row>
    <row r="48" spans="1:22" x14ac:dyDescent="0.25">
      <c r="A48" s="6"/>
      <c r="B48" s="6"/>
      <c r="C48" s="6"/>
      <c r="D48" s="6"/>
      <c r="E48" s="6"/>
      <c r="F48" s="6"/>
      <c r="G48" s="6"/>
      <c r="H48" s="6"/>
      <c r="I48" s="6"/>
      <c r="J48" s="6"/>
      <c r="K48" s="6"/>
      <c r="L48" s="6"/>
      <c r="M48" s="6"/>
      <c r="N48" s="6"/>
      <c r="O48" s="6"/>
      <c r="P48" s="6"/>
      <c r="Q48" s="6"/>
      <c r="R48" s="6"/>
      <c r="S48" s="6"/>
      <c r="T48" s="6"/>
      <c r="U48" s="6"/>
      <c r="V48" s="6"/>
    </row>
    <row r="49" spans="1:22" x14ac:dyDescent="0.25">
      <c r="A49" s="6"/>
      <c r="B49" s="6"/>
      <c r="C49" s="6"/>
      <c r="D49" s="6"/>
      <c r="E49" s="6"/>
      <c r="F49" s="6"/>
      <c r="G49" s="6"/>
      <c r="H49" s="6"/>
      <c r="I49" s="6"/>
      <c r="J49" s="6"/>
      <c r="K49" s="6"/>
      <c r="L49" s="6"/>
      <c r="M49" s="6"/>
      <c r="N49" s="6"/>
      <c r="O49" s="6"/>
      <c r="P49" s="6"/>
      <c r="Q49" s="6"/>
      <c r="R49" s="6"/>
      <c r="S49" s="6"/>
      <c r="T49" s="6"/>
      <c r="U49" s="6"/>
      <c r="V49" s="6"/>
    </row>
    <row r="50" spans="1:22" x14ac:dyDescent="0.25">
      <c r="A50" s="6"/>
      <c r="B50" s="6"/>
      <c r="C50" s="6"/>
      <c r="D50" s="6"/>
      <c r="E50" s="6"/>
      <c r="F50" s="6"/>
      <c r="G50" s="6"/>
      <c r="H50" s="6"/>
      <c r="I50" s="6"/>
      <c r="J50" s="6"/>
      <c r="K50" s="6"/>
      <c r="L50" s="6"/>
      <c r="M50" s="6"/>
      <c r="N50" s="6"/>
      <c r="O50" s="6"/>
      <c r="P50" s="6"/>
      <c r="Q50" s="6"/>
      <c r="R50" s="6"/>
      <c r="S50" s="6"/>
      <c r="T50" s="6"/>
      <c r="U50" s="6"/>
      <c r="V50" s="6"/>
    </row>
    <row r="51" spans="1:22" x14ac:dyDescent="0.25">
      <c r="A51" s="6"/>
      <c r="B51" s="6"/>
      <c r="C51" s="6"/>
      <c r="D51" s="6"/>
      <c r="E51" s="6"/>
      <c r="F51" s="6"/>
      <c r="G51" s="6"/>
      <c r="H51" s="6"/>
      <c r="I51" s="6"/>
      <c r="J51" s="6"/>
      <c r="K51" s="6"/>
      <c r="L51" s="6"/>
      <c r="M51" s="6"/>
      <c r="N51" s="6"/>
      <c r="O51" s="6"/>
      <c r="P51" s="6"/>
      <c r="Q51" s="6"/>
      <c r="R51" s="6"/>
      <c r="S51" s="6"/>
      <c r="T51" s="6"/>
      <c r="U51" s="6"/>
      <c r="V51" s="6"/>
    </row>
    <row r="52" spans="1:22" x14ac:dyDescent="0.25">
      <c r="A52" s="6"/>
      <c r="B52" s="6"/>
      <c r="C52" s="6"/>
      <c r="D52" s="6"/>
      <c r="E52" s="6"/>
      <c r="F52" s="6"/>
      <c r="G52" s="6"/>
      <c r="H52" s="6"/>
      <c r="I52" s="6"/>
      <c r="J52" s="6"/>
      <c r="K52" s="6"/>
      <c r="L52" s="6"/>
      <c r="M52" s="6"/>
      <c r="N52" s="6"/>
      <c r="O52" s="6"/>
      <c r="P52" s="6"/>
      <c r="Q52" s="6"/>
      <c r="R52" s="6"/>
      <c r="S52" s="6"/>
      <c r="T52" s="6"/>
      <c r="U52" s="6"/>
      <c r="V52" s="6"/>
    </row>
    <row r="53" spans="1:22" x14ac:dyDescent="0.25">
      <c r="A53" s="6"/>
      <c r="B53" s="6"/>
      <c r="C53" s="6"/>
      <c r="D53" s="6"/>
      <c r="E53" s="6"/>
      <c r="F53" s="6"/>
      <c r="G53" s="6"/>
      <c r="H53" s="6"/>
      <c r="I53" s="6"/>
      <c r="J53" s="6"/>
      <c r="K53" s="6"/>
      <c r="L53" s="6"/>
      <c r="M53" s="6"/>
      <c r="N53" s="6"/>
      <c r="O53" s="6"/>
      <c r="P53" s="6"/>
      <c r="Q53" s="6"/>
      <c r="R53" s="6"/>
      <c r="S53" s="6"/>
      <c r="T53" s="6"/>
      <c r="U53" s="6"/>
      <c r="V53" s="6"/>
    </row>
    <row r="54" spans="1:22" x14ac:dyDescent="0.25">
      <c r="A54" s="6"/>
      <c r="B54" s="6"/>
      <c r="C54" s="6"/>
      <c r="D54" s="6"/>
      <c r="E54" s="6"/>
      <c r="F54" s="6"/>
      <c r="G54" s="6"/>
      <c r="H54" s="6"/>
      <c r="I54" s="6"/>
      <c r="J54" s="6"/>
      <c r="K54" s="6"/>
      <c r="L54" s="6"/>
      <c r="M54" s="6"/>
      <c r="N54" s="6"/>
      <c r="O54" s="6"/>
      <c r="P54" s="6"/>
      <c r="Q54" s="6"/>
      <c r="R54" s="6"/>
      <c r="S54" s="6"/>
      <c r="T54" s="6"/>
      <c r="U54" s="6"/>
      <c r="V54" s="6"/>
    </row>
    <row r="55" spans="1:22" x14ac:dyDescent="0.25">
      <c r="A55" s="6"/>
      <c r="B55" s="6"/>
      <c r="C55" s="6"/>
      <c r="D55" s="6"/>
      <c r="E55" s="6"/>
      <c r="F55" s="6"/>
      <c r="G55" s="6"/>
      <c r="H55" s="6"/>
      <c r="I55" s="6"/>
      <c r="J55" s="6"/>
      <c r="K55" s="6"/>
      <c r="L55" s="6"/>
      <c r="M55" s="6"/>
      <c r="N55" s="6"/>
      <c r="O55" s="6"/>
      <c r="P55" s="6"/>
      <c r="Q55" s="6"/>
      <c r="R55" s="6"/>
      <c r="S55" s="6"/>
      <c r="T55" s="6"/>
      <c r="U55" s="6"/>
      <c r="V55" s="6"/>
    </row>
    <row r="56" spans="1:22" x14ac:dyDescent="0.25">
      <c r="A56" s="6"/>
      <c r="B56" s="6"/>
      <c r="C56" s="6"/>
      <c r="D56" s="6"/>
      <c r="E56" s="6"/>
      <c r="F56" s="6"/>
      <c r="G56" s="6"/>
      <c r="H56" s="6"/>
      <c r="I56" s="6"/>
      <c r="J56" s="6"/>
      <c r="K56" s="6"/>
      <c r="L56" s="6"/>
      <c r="M56" s="6"/>
      <c r="N56" s="6"/>
      <c r="O56" s="6"/>
      <c r="P56" s="6"/>
      <c r="Q56" s="6"/>
      <c r="R56" s="6"/>
      <c r="S56" s="6"/>
      <c r="T56" s="6"/>
      <c r="U56" s="6"/>
      <c r="V56" s="6"/>
    </row>
    <row r="57" spans="1:22" x14ac:dyDescent="0.25">
      <c r="A57" s="6"/>
      <c r="B57" s="6"/>
      <c r="C57" s="6"/>
      <c r="D57" s="6"/>
      <c r="E57" s="6"/>
      <c r="F57" s="6"/>
      <c r="G57" s="6"/>
      <c r="H57" s="6"/>
      <c r="I57" s="6"/>
      <c r="J57" s="6"/>
      <c r="K57" s="6"/>
      <c r="L57" s="6"/>
      <c r="M57" s="6"/>
      <c r="N57" s="6"/>
      <c r="O57" s="6"/>
      <c r="P57" s="6"/>
      <c r="Q57" s="6"/>
      <c r="R57" s="6"/>
      <c r="S57" s="6"/>
      <c r="T57" s="6"/>
      <c r="U57" s="6"/>
      <c r="V57" s="6"/>
    </row>
    <row r="58" spans="1:22" x14ac:dyDescent="0.25">
      <c r="A58" s="6"/>
      <c r="B58" s="6"/>
      <c r="C58" s="6"/>
      <c r="D58" s="6"/>
      <c r="E58" s="6"/>
      <c r="F58" s="6"/>
      <c r="G58" s="6"/>
      <c r="H58" s="6"/>
      <c r="I58" s="6"/>
      <c r="J58" s="6"/>
      <c r="K58" s="6"/>
      <c r="L58" s="6"/>
      <c r="M58" s="6"/>
      <c r="N58" s="6"/>
      <c r="O58" s="6"/>
      <c r="P58" s="6"/>
      <c r="Q58" s="6"/>
      <c r="R58" s="6"/>
      <c r="S58" s="6"/>
      <c r="T58" s="6"/>
      <c r="U58" s="6"/>
      <c r="V58" s="6"/>
    </row>
    <row r="59" spans="1:22" x14ac:dyDescent="0.25">
      <c r="A59" s="6"/>
      <c r="B59" s="6"/>
      <c r="C59" s="6"/>
      <c r="D59" s="6"/>
      <c r="E59" s="6"/>
      <c r="F59" s="6"/>
      <c r="G59" s="6"/>
      <c r="H59" s="6"/>
      <c r="I59" s="6"/>
      <c r="J59" s="6"/>
      <c r="K59" s="6"/>
      <c r="L59" s="6"/>
      <c r="M59" s="6"/>
      <c r="N59" s="6"/>
      <c r="O59" s="6"/>
      <c r="P59" s="6"/>
      <c r="Q59" s="6"/>
      <c r="R59" s="6"/>
      <c r="S59" s="6"/>
      <c r="T59" s="6"/>
      <c r="U59" s="6"/>
      <c r="V59" s="6"/>
    </row>
    <row r="60" spans="1:22" x14ac:dyDescent="0.25">
      <c r="A60" s="6"/>
      <c r="B60" s="6"/>
      <c r="C60" s="6"/>
      <c r="D60" s="6"/>
      <c r="E60" s="6"/>
      <c r="F60" s="6"/>
      <c r="G60" s="6"/>
      <c r="H60" s="6"/>
      <c r="I60" s="6"/>
      <c r="J60" s="6"/>
      <c r="K60" s="6"/>
      <c r="L60" s="6"/>
      <c r="M60" s="6"/>
      <c r="N60" s="6"/>
      <c r="O60" s="6"/>
      <c r="P60" s="6"/>
      <c r="Q60" s="6"/>
      <c r="R60" s="6"/>
      <c r="S60" s="6"/>
      <c r="T60" s="6"/>
      <c r="U60" s="6"/>
      <c r="V60" s="6"/>
    </row>
    <row r="61" spans="1:22" x14ac:dyDescent="0.25">
      <c r="A61" s="6"/>
      <c r="B61" s="6"/>
      <c r="C61" s="6"/>
      <c r="D61" s="6"/>
      <c r="E61" s="6"/>
      <c r="F61" s="6"/>
      <c r="G61" s="6"/>
      <c r="H61" s="6"/>
      <c r="I61" s="6"/>
      <c r="J61" s="6"/>
      <c r="K61" s="6"/>
      <c r="L61" s="6"/>
      <c r="M61" s="6"/>
      <c r="N61" s="6"/>
      <c r="O61" s="6"/>
      <c r="P61" s="6"/>
      <c r="Q61" s="6"/>
      <c r="R61" s="6"/>
      <c r="S61" s="6"/>
      <c r="T61" s="6"/>
      <c r="U61" s="6"/>
      <c r="V61" s="6"/>
    </row>
    <row r="62" spans="1:22" x14ac:dyDescent="0.25">
      <c r="A62" s="6"/>
      <c r="B62" s="6"/>
      <c r="C62" s="6"/>
      <c r="D62" s="6"/>
      <c r="E62" s="6"/>
      <c r="F62" s="6"/>
      <c r="G62" s="6"/>
      <c r="H62" s="6"/>
      <c r="I62" s="6"/>
      <c r="J62" s="6"/>
      <c r="K62" s="6"/>
      <c r="L62" s="6"/>
      <c r="M62" s="6"/>
      <c r="N62" s="6"/>
      <c r="O62" s="6"/>
      <c r="P62" s="6"/>
      <c r="Q62" s="6"/>
      <c r="R62" s="6"/>
      <c r="S62" s="6"/>
      <c r="T62" s="6"/>
      <c r="U62" s="6"/>
      <c r="V62" s="6"/>
    </row>
    <row r="63" spans="1:22" x14ac:dyDescent="0.25">
      <c r="A63" s="6"/>
      <c r="B63" s="6"/>
      <c r="C63" s="6"/>
      <c r="D63" s="6"/>
      <c r="E63" s="6"/>
      <c r="F63" s="6"/>
      <c r="G63" s="6"/>
      <c r="H63" s="6"/>
      <c r="I63" s="6"/>
      <c r="J63" s="6"/>
      <c r="K63" s="6"/>
      <c r="L63" s="6"/>
      <c r="M63" s="6"/>
      <c r="N63" s="6"/>
      <c r="O63" s="6"/>
      <c r="P63" s="6"/>
      <c r="Q63" s="6"/>
      <c r="R63" s="6"/>
      <c r="S63" s="6"/>
      <c r="T63" s="6"/>
      <c r="U63" s="6"/>
      <c r="V63" s="6"/>
    </row>
    <row r="64" spans="1:22" x14ac:dyDescent="0.25">
      <c r="A64" s="6"/>
      <c r="B64" s="6"/>
      <c r="C64" s="6"/>
      <c r="D64" s="6"/>
      <c r="E64" s="6"/>
      <c r="F64" s="6"/>
      <c r="G64" s="6"/>
      <c r="H64" s="6"/>
      <c r="I64" s="6"/>
      <c r="J64" s="6"/>
      <c r="K64" s="6"/>
      <c r="L64" s="6"/>
      <c r="M64" s="6"/>
      <c r="N64" s="6"/>
      <c r="O64" s="6"/>
      <c r="P64" s="6"/>
      <c r="Q64" s="6"/>
      <c r="R64" s="6"/>
      <c r="S64" s="6"/>
      <c r="T64" s="6"/>
      <c r="U64" s="6"/>
      <c r="V64" s="6"/>
    </row>
    <row r="65" spans="1:22" x14ac:dyDescent="0.25">
      <c r="A65" s="6"/>
      <c r="B65" s="6"/>
      <c r="C65" s="6"/>
      <c r="D65" s="6"/>
      <c r="E65" s="6"/>
      <c r="F65" s="6"/>
      <c r="G65" s="6"/>
      <c r="H65" s="6"/>
      <c r="I65" s="6"/>
      <c r="J65" s="6"/>
      <c r="K65" s="6"/>
      <c r="L65" s="6"/>
      <c r="M65" s="6"/>
      <c r="N65" s="6"/>
      <c r="O65" s="6"/>
      <c r="P65" s="6"/>
      <c r="Q65" s="6"/>
      <c r="R65" s="6"/>
      <c r="S65" s="6"/>
      <c r="T65" s="6"/>
      <c r="U65" s="6"/>
      <c r="V65" s="6"/>
    </row>
    <row r="66" spans="1:22" x14ac:dyDescent="0.25">
      <c r="A66" s="6"/>
      <c r="B66" s="6"/>
      <c r="C66" s="6"/>
      <c r="D66" s="6"/>
      <c r="E66" s="6"/>
      <c r="F66" s="6"/>
      <c r="G66" s="6"/>
      <c r="H66" s="6"/>
      <c r="I66" s="6"/>
      <c r="J66" s="6"/>
      <c r="K66" s="6"/>
      <c r="L66" s="6"/>
      <c r="M66" s="6"/>
      <c r="N66" s="6"/>
      <c r="O66" s="6"/>
      <c r="P66" s="6"/>
      <c r="Q66" s="6"/>
      <c r="R66" s="6"/>
      <c r="S66" s="6"/>
      <c r="T66" s="6"/>
      <c r="U66" s="6"/>
      <c r="V66" s="6"/>
    </row>
    <row r="67" spans="1:22" x14ac:dyDescent="0.25">
      <c r="A67" s="6"/>
      <c r="B67" s="6"/>
      <c r="C67" s="6"/>
      <c r="D67" s="6"/>
      <c r="E67" s="6"/>
      <c r="F67" s="6"/>
      <c r="G67" s="6"/>
      <c r="H67" s="6"/>
      <c r="I67" s="6"/>
      <c r="J67" s="6"/>
      <c r="K67" s="6"/>
      <c r="L67" s="6"/>
      <c r="M67" s="6"/>
      <c r="N67" s="6"/>
      <c r="O67" s="6"/>
      <c r="P67" s="6"/>
      <c r="Q67" s="6"/>
      <c r="R67" s="6"/>
      <c r="S67" s="6"/>
      <c r="T67" s="6"/>
      <c r="U67" s="6"/>
      <c r="V67" s="6"/>
    </row>
    <row r="68" spans="1:22" x14ac:dyDescent="0.25">
      <c r="A68" s="6"/>
      <c r="B68" s="6"/>
      <c r="C68" s="6"/>
      <c r="D68" s="6"/>
      <c r="E68" s="6"/>
      <c r="F68" s="6"/>
      <c r="G68" s="6"/>
      <c r="H68" s="6"/>
      <c r="I68" s="6"/>
      <c r="J68" s="6"/>
      <c r="K68" s="6"/>
      <c r="L68" s="6"/>
      <c r="M68" s="6"/>
      <c r="N68" s="6"/>
      <c r="O68" s="6"/>
      <c r="P68" s="6"/>
      <c r="Q68" s="6"/>
      <c r="R68" s="6"/>
      <c r="S68" s="6"/>
      <c r="T68" s="6"/>
      <c r="U68" s="6"/>
      <c r="V68" s="6"/>
    </row>
    <row r="69" spans="1:22" x14ac:dyDescent="0.25">
      <c r="A69" s="6"/>
      <c r="B69" s="6"/>
      <c r="C69" s="6"/>
      <c r="D69" s="6"/>
      <c r="E69" s="6"/>
      <c r="F69" s="6"/>
      <c r="G69" s="6"/>
      <c r="H69" s="6"/>
      <c r="I69" s="6"/>
      <c r="J69" s="6"/>
      <c r="K69" s="6"/>
      <c r="L69" s="6"/>
      <c r="M69" s="6"/>
      <c r="N69" s="6"/>
      <c r="O69" s="6"/>
      <c r="P69" s="6"/>
      <c r="Q69" s="6"/>
      <c r="R69" s="6"/>
      <c r="S69" s="6"/>
      <c r="T69" s="6"/>
      <c r="U69" s="6"/>
      <c r="V69" s="6"/>
    </row>
    <row r="70" spans="1:22" x14ac:dyDescent="0.25">
      <c r="A70" s="6"/>
      <c r="B70" s="6"/>
      <c r="C70" s="6"/>
      <c r="D70" s="6"/>
      <c r="E70" s="6"/>
      <c r="F70" s="6"/>
      <c r="G70" s="6"/>
      <c r="H70" s="6"/>
      <c r="I70" s="6"/>
      <c r="J70" s="6"/>
      <c r="K70" s="6"/>
      <c r="L70" s="6"/>
      <c r="M70" s="6"/>
      <c r="N70" s="6"/>
      <c r="O70" s="6"/>
      <c r="P70" s="6"/>
      <c r="Q70" s="6"/>
      <c r="R70" s="6"/>
      <c r="S70" s="6"/>
      <c r="T70" s="6"/>
      <c r="U70" s="6"/>
      <c r="V70" s="6"/>
    </row>
    <row r="71" spans="1:22" x14ac:dyDescent="0.25">
      <c r="A71" s="6"/>
      <c r="B71" s="6"/>
      <c r="C71" s="6"/>
      <c r="D71" s="6"/>
      <c r="E71" s="6"/>
      <c r="F71" s="6"/>
      <c r="G71" s="6"/>
      <c r="H71" s="6"/>
      <c r="I71" s="6"/>
      <c r="J71" s="6"/>
      <c r="K71" s="6"/>
      <c r="L71" s="6"/>
      <c r="M71" s="6"/>
      <c r="N71" s="6"/>
      <c r="O71" s="6"/>
      <c r="P71" s="6"/>
      <c r="Q71" s="6"/>
      <c r="R71" s="6"/>
      <c r="S71" s="6"/>
      <c r="T71" s="6"/>
      <c r="U71" s="6"/>
      <c r="V71" s="6"/>
    </row>
    <row r="72" spans="1:22" x14ac:dyDescent="0.25">
      <c r="A72" s="6"/>
      <c r="B72" s="6"/>
      <c r="C72" s="6"/>
      <c r="D72" s="6"/>
      <c r="E72" s="6"/>
      <c r="F72" s="6"/>
      <c r="G72" s="6"/>
      <c r="H72" s="6"/>
      <c r="I72" s="6"/>
      <c r="J72" s="6"/>
      <c r="K72" s="6"/>
      <c r="L72" s="6"/>
      <c r="M72" s="6"/>
      <c r="N72" s="6"/>
      <c r="O72" s="6"/>
      <c r="P72" s="6"/>
      <c r="Q72" s="6"/>
      <c r="R72" s="6"/>
      <c r="S72" s="6"/>
      <c r="T72" s="6"/>
      <c r="U72" s="6"/>
      <c r="V72" s="6"/>
    </row>
    <row r="73" spans="1:22" x14ac:dyDescent="0.25">
      <c r="A73" s="6"/>
      <c r="B73" s="6"/>
      <c r="C73" s="6"/>
      <c r="D73" s="6"/>
      <c r="E73" s="6"/>
      <c r="F73" s="6"/>
      <c r="G73" s="6"/>
      <c r="H73" s="6"/>
      <c r="I73" s="6"/>
      <c r="J73" s="6"/>
      <c r="K73" s="6"/>
      <c r="L73" s="6"/>
      <c r="M73" s="6"/>
      <c r="N73" s="6"/>
      <c r="O73" s="6"/>
      <c r="P73" s="6"/>
      <c r="Q73" s="6"/>
      <c r="R73" s="6"/>
      <c r="S73" s="6"/>
      <c r="T73" s="6"/>
      <c r="U73" s="6"/>
      <c r="V73" s="6"/>
    </row>
    <row r="74" spans="1:22" x14ac:dyDescent="0.25">
      <c r="A74" s="6"/>
      <c r="B74" s="6"/>
      <c r="C74" s="6"/>
      <c r="D74" s="6"/>
      <c r="E74" s="6"/>
      <c r="F74" s="6"/>
      <c r="G74" s="6"/>
      <c r="H74" s="6"/>
      <c r="I74" s="6"/>
      <c r="J74" s="6"/>
      <c r="K74" s="6"/>
      <c r="L74" s="6"/>
      <c r="M74" s="6"/>
      <c r="N74" s="6"/>
      <c r="O74" s="6"/>
      <c r="P74" s="6"/>
      <c r="Q74" s="6"/>
      <c r="R74" s="6"/>
      <c r="S74" s="6"/>
      <c r="T74" s="6"/>
      <c r="U74" s="6"/>
      <c r="V74" s="6"/>
    </row>
    <row r="75" spans="1:22" x14ac:dyDescent="0.25">
      <c r="A75" s="6"/>
      <c r="B75" s="6"/>
      <c r="C75" s="6"/>
      <c r="D75" s="6"/>
      <c r="E75" s="6"/>
      <c r="F75" s="6"/>
      <c r="G75" s="6"/>
      <c r="H75" s="6"/>
      <c r="I75" s="6"/>
      <c r="J75" s="6"/>
      <c r="K75" s="6"/>
      <c r="L75" s="6"/>
      <c r="M75" s="6"/>
      <c r="N75" s="6"/>
      <c r="O75" s="6"/>
      <c r="P75" s="6"/>
      <c r="Q75" s="6"/>
      <c r="R75" s="6"/>
      <c r="S75" s="6"/>
      <c r="T75" s="6"/>
      <c r="U75" s="6"/>
      <c r="V75" s="6"/>
    </row>
    <row r="76" spans="1:22" x14ac:dyDescent="0.25">
      <c r="A76" s="6"/>
      <c r="B76" s="6"/>
      <c r="C76" s="6"/>
      <c r="D76" s="6"/>
      <c r="E76" s="6"/>
      <c r="F76" s="6"/>
      <c r="G76" s="6"/>
      <c r="H76" s="6"/>
      <c r="I76" s="6"/>
      <c r="J76" s="6"/>
      <c r="K76" s="6"/>
      <c r="L76" s="6"/>
      <c r="M76" s="6"/>
      <c r="N76" s="6"/>
      <c r="O76" s="6"/>
      <c r="P76" s="6"/>
      <c r="Q76" s="6"/>
      <c r="R76" s="6"/>
      <c r="S76" s="6"/>
      <c r="T76" s="6"/>
      <c r="U76" s="6"/>
      <c r="V76" s="6"/>
    </row>
    <row r="77" spans="1:22" x14ac:dyDescent="0.25">
      <c r="A77" s="6"/>
      <c r="B77" s="6"/>
      <c r="C77" s="6"/>
      <c r="D77" s="6"/>
      <c r="E77" s="6"/>
      <c r="F77" s="6"/>
      <c r="G77" s="6"/>
      <c r="H77" s="6"/>
      <c r="I77" s="6"/>
      <c r="J77" s="6"/>
      <c r="K77" s="6"/>
      <c r="L77" s="6"/>
      <c r="M77" s="6"/>
      <c r="N77" s="6"/>
      <c r="O77" s="6"/>
      <c r="P77" s="6"/>
      <c r="Q77" s="6"/>
      <c r="R77" s="6"/>
      <c r="S77" s="6"/>
      <c r="T77" s="6"/>
      <c r="U77" s="6"/>
      <c r="V77" s="6"/>
    </row>
    <row r="78" spans="1:22" x14ac:dyDescent="0.25">
      <c r="A78" s="6"/>
      <c r="B78" s="6"/>
      <c r="C78" s="6"/>
      <c r="D78" s="6"/>
      <c r="E78" s="6"/>
      <c r="F78" s="6"/>
      <c r="G78" s="6"/>
      <c r="H78" s="6"/>
      <c r="I78" s="6"/>
      <c r="J78" s="6"/>
      <c r="K78" s="6"/>
      <c r="L78" s="6"/>
      <c r="M78" s="6"/>
      <c r="N78" s="6"/>
      <c r="O78" s="6"/>
      <c r="P78" s="6"/>
      <c r="Q78" s="6"/>
      <c r="R78" s="6"/>
      <c r="S78" s="6"/>
      <c r="T78" s="6"/>
      <c r="U78" s="6"/>
      <c r="V78" s="6"/>
    </row>
    <row r="79" spans="1:22" x14ac:dyDescent="0.25">
      <c r="A79" s="6"/>
      <c r="B79" s="6"/>
      <c r="C79" s="6"/>
      <c r="D79" s="6"/>
      <c r="E79" s="6"/>
      <c r="F79" s="6"/>
      <c r="G79" s="6"/>
      <c r="H79" s="6"/>
      <c r="I79" s="6"/>
      <c r="J79" s="6"/>
      <c r="K79" s="6"/>
      <c r="L79" s="6"/>
      <c r="M79" s="6"/>
      <c r="N79" s="6"/>
      <c r="O79" s="6"/>
      <c r="P79" s="6"/>
      <c r="Q79" s="6"/>
      <c r="R79" s="6"/>
      <c r="S79" s="6"/>
      <c r="T79" s="6"/>
      <c r="U79" s="6"/>
      <c r="V79" s="6"/>
    </row>
  </sheetData>
  <sheetProtection password="F5E7" sheet="1" objects="1" scenarios="1"/>
  <dataConsolidate/>
  <mergeCells count="13">
    <mergeCell ref="B33:D33"/>
    <mergeCell ref="E13:E16"/>
    <mergeCell ref="F19:H19"/>
    <mergeCell ref="B29:L29"/>
    <mergeCell ref="E10:E12"/>
    <mergeCell ref="B28:D28"/>
    <mergeCell ref="B27:C27"/>
    <mergeCell ref="B24:B26"/>
    <mergeCell ref="B30:B32"/>
    <mergeCell ref="B23:C23"/>
    <mergeCell ref="D10:D12"/>
    <mergeCell ref="C10:C12"/>
    <mergeCell ref="D13:D16"/>
  </mergeCells>
  <conditionalFormatting sqref="E13">
    <cfRule type="iconSet" priority="5">
      <iconSet iconSet="3Arrows">
        <cfvo type="percent" val="0"/>
        <cfvo type="percent" val="33"/>
        <cfvo type="percent" val="67"/>
      </iconSet>
    </cfRule>
  </conditionalFormatting>
  <conditionalFormatting sqref="D13:D16">
    <cfRule type="expression" dxfId="1" priority="1">
      <formula>$D$10="rural"</formula>
    </cfRule>
    <cfRule type="expression" dxfId="0" priority="2">
      <formula>$D$10="URBAN"</formula>
    </cfRule>
  </conditionalFormatting>
  <dataValidations count="2">
    <dataValidation type="list" allowBlank="1" showInputMessage="1" showErrorMessage="1" sqref="D10">
      <formula1>$F$3:$F$4</formula1>
    </dataValidation>
    <dataValidation type="whole" allowBlank="1" showInputMessage="1" showErrorMessage="1" error="Please enter a whole number." sqref="D13:D16">
      <formula1>1</formula1>
      <formula2>9.99999999999999E+33</formula2>
    </dataValidation>
  </dataValidations>
  <printOptions horizontalCentered="1"/>
  <pageMargins left="0.45" right="0.45" top="0.4" bottom="0.5" header="0.3" footer="0.3"/>
  <pageSetup scale="65" fitToHeight="0" orientation="landscape" r:id="rId1"/>
  <headerFooter differentFirst="1">
    <oddFooter>Page &amp;P of &amp;N</oddFooter>
  </headerFooter>
  <ignoredErrors>
    <ignoredError sqref="E23"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'Cost of Consumables'!$D$22:$D$26</xm:f>
          </x14:formula1>
          <xm:sqref>E24:L26</xm:sqref>
        </x14:dataValidation>
        <x14:dataValidation type="list" allowBlank="1" showInputMessage="1" showErrorMessage="1">
          <x14:formula1>
            <xm:f>'Cost of Consumables'!$G$19:$G$21</xm:f>
          </x14:formula1>
          <xm:sqref>E27:L27</xm:sqref>
        </x14:dataValidation>
        <x14:dataValidation type="list" allowBlank="1" showInputMessage="1" showErrorMessage="1">
          <x14:formula1>
            <xm:f>'Cost of Consumables'!$G$6:$G$7</xm:f>
          </x14:formula1>
          <xm:sqref>E30:L30</xm:sqref>
        </x14:dataValidation>
        <x14:dataValidation type="list" allowBlank="1" showInputMessage="1" showErrorMessage="1">
          <x14:formula1>
            <xm:f>'Cost of Consumables'!$G$8:$G$11</xm:f>
          </x14:formula1>
          <xm:sqref>E31:L31</xm:sqref>
        </x14:dataValidation>
        <x14:dataValidation type="list" allowBlank="1" showInputMessage="1" showErrorMessage="1">
          <x14:formula1>
            <xm:f>'Cost of Consumables'!$G$12:$G$15</xm:f>
          </x14:formula1>
          <xm:sqref>E32:L32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6"/>
  <sheetViews>
    <sheetView workbookViewId="0"/>
  </sheetViews>
  <sheetFormatPr defaultRowHeight="15.75" x14ac:dyDescent="0.25"/>
  <cols>
    <col min="3" max="3" width="24.375" customWidth="1"/>
  </cols>
  <sheetData>
    <row r="1" spans="1:3" x14ac:dyDescent="0.25">
      <c r="A1" t="s">
        <v>3</v>
      </c>
    </row>
    <row r="4" spans="1:3" x14ac:dyDescent="0.25">
      <c r="B4" t="s">
        <v>0</v>
      </c>
      <c r="C4" s="1" t="e">
        <f>SUM(#REF!)</f>
        <v>#REF!</v>
      </c>
    </row>
    <row r="5" spans="1:3" x14ac:dyDescent="0.25">
      <c r="B5" t="s">
        <v>1</v>
      </c>
      <c r="C5" s="1" t="e">
        <f>SUM(#REF!)</f>
        <v>#REF!</v>
      </c>
    </row>
    <row r="6" spans="1:3" x14ac:dyDescent="0.25">
      <c r="B6" t="s">
        <v>2</v>
      </c>
      <c r="C6" s="1" t="e">
        <f>SUM(#REF!)</f>
        <v>#REF!</v>
      </c>
    </row>
  </sheetData>
  <pageMargins left="0.7" right="0.7" top="0.75" bottom="0.75" header="0.3" footer="0.3"/>
  <pageSetup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6"/>
  <sheetViews>
    <sheetView tabSelected="1" zoomScale="90" zoomScaleNormal="90" workbookViewId="0"/>
  </sheetViews>
  <sheetFormatPr defaultRowHeight="15.75" x14ac:dyDescent="0.25"/>
  <cols>
    <col min="1" max="1" width="2.25" style="38" customWidth="1"/>
    <col min="2" max="2" width="15.625" style="38" customWidth="1"/>
    <col min="3" max="3" width="6.625" style="38" bestFit="1" customWidth="1"/>
    <col min="4" max="4" width="12.5" style="38" customWidth="1"/>
    <col min="5" max="5" width="30.625" style="38" customWidth="1"/>
    <col min="6" max="6" width="13" style="38" customWidth="1"/>
    <col min="7" max="7" width="16.375" style="38" bestFit="1" customWidth="1"/>
    <col min="8" max="8" width="19" style="39" customWidth="1"/>
    <col min="9" max="9" width="8" style="39" bestFit="1" customWidth="1"/>
    <col min="10" max="10" width="16" style="6" bestFit="1" customWidth="1"/>
    <col min="11" max="11" width="22.5" style="39" bestFit="1" customWidth="1"/>
    <col min="12" max="12" width="11.125" style="39" bestFit="1" customWidth="1"/>
    <col min="13" max="16384" width="9" style="38"/>
  </cols>
  <sheetData>
    <row r="1" spans="3:10" ht="18" customHeight="1" thickBot="1" x14ac:dyDescent="0.3">
      <c r="E1" s="39"/>
      <c r="J1" s="39"/>
    </row>
    <row r="2" spans="3:10" ht="15.75" customHeight="1" x14ac:dyDescent="0.25">
      <c r="E2" s="39"/>
      <c r="F2" s="122" t="s">
        <v>12</v>
      </c>
      <c r="G2" s="123"/>
      <c r="H2" s="124"/>
      <c r="I2" s="38"/>
      <c r="J2" s="39"/>
    </row>
    <row r="3" spans="3:10" ht="16.5" thickBot="1" x14ac:dyDescent="0.3">
      <c r="E3" s="39"/>
      <c r="F3" s="125"/>
      <c r="G3" s="126"/>
      <c r="H3" s="127"/>
      <c r="I3" s="38"/>
    </row>
    <row r="4" spans="3:10" x14ac:dyDescent="0.25">
      <c r="E4" s="39"/>
      <c r="F4" s="57" t="s">
        <v>13</v>
      </c>
      <c r="G4" s="40" t="s">
        <v>22</v>
      </c>
      <c r="H4" s="53" t="s">
        <v>6</v>
      </c>
      <c r="I4" s="38"/>
      <c r="J4" s="39"/>
    </row>
    <row r="5" spans="3:10" x14ac:dyDescent="0.25">
      <c r="E5" s="39"/>
      <c r="F5" s="57"/>
      <c r="G5" s="40"/>
      <c r="H5" s="53"/>
      <c r="I5" s="38"/>
      <c r="J5" s="39"/>
    </row>
    <row r="6" spans="3:10" x14ac:dyDescent="0.25">
      <c r="E6" s="39"/>
      <c r="F6" s="117" t="s">
        <v>14</v>
      </c>
      <c r="G6" s="79" t="s">
        <v>56</v>
      </c>
      <c r="H6" s="80">
        <v>0</v>
      </c>
      <c r="I6" s="38"/>
      <c r="J6" s="39"/>
    </row>
    <row r="7" spans="3:10" x14ac:dyDescent="0.25">
      <c r="E7" s="39"/>
      <c r="F7" s="118"/>
      <c r="G7" s="72" t="s">
        <v>28</v>
      </c>
      <c r="H7" s="73">
        <v>2759</v>
      </c>
      <c r="I7" s="38"/>
      <c r="J7" s="39"/>
    </row>
    <row r="8" spans="3:10" x14ac:dyDescent="0.25">
      <c r="E8" s="39"/>
      <c r="F8" s="114" t="s">
        <v>15</v>
      </c>
      <c r="G8" s="79" t="s">
        <v>56</v>
      </c>
      <c r="H8" s="80">
        <v>0</v>
      </c>
      <c r="I8" s="38"/>
      <c r="J8" s="39"/>
    </row>
    <row r="9" spans="3:10" x14ac:dyDescent="0.25">
      <c r="E9" s="39"/>
      <c r="F9" s="115"/>
      <c r="G9" s="41" t="s">
        <v>29</v>
      </c>
      <c r="H9" s="54">
        <v>1131</v>
      </c>
      <c r="I9" s="38"/>
      <c r="J9" s="39"/>
    </row>
    <row r="10" spans="3:10" x14ac:dyDescent="0.25">
      <c r="E10" s="39"/>
      <c r="F10" s="115"/>
      <c r="G10" s="41" t="s">
        <v>30</v>
      </c>
      <c r="H10" s="54">
        <v>1421</v>
      </c>
      <c r="I10" s="38"/>
      <c r="J10" s="39"/>
    </row>
    <row r="11" spans="3:10" x14ac:dyDescent="0.25">
      <c r="E11" s="39"/>
      <c r="F11" s="116"/>
      <c r="G11" s="72" t="s">
        <v>31</v>
      </c>
      <c r="H11" s="73">
        <v>1038</v>
      </c>
      <c r="I11" s="38"/>
      <c r="J11" s="39"/>
    </row>
    <row r="12" spans="3:10" ht="16.5" thickBot="1" x14ac:dyDescent="0.3">
      <c r="F12" s="112" t="s">
        <v>16</v>
      </c>
      <c r="G12" s="79" t="s">
        <v>56</v>
      </c>
      <c r="H12" s="80">
        <v>0</v>
      </c>
      <c r="J12" s="39"/>
    </row>
    <row r="13" spans="3:10" ht="18" customHeight="1" x14ac:dyDescent="0.25">
      <c r="C13" s="122" t="s">
        <v>4</v>
      </c>
      <c r="D13" s="123"/>
      <c r="E13" s="124"/>
      <c r="F13" s="112"/>
      <c r="G13" s="41" t="s">
        <v>29</v>
      </c>
      <c r="H13" s="54">
        <v>6913</v>
      </c>
      <c r="J13" s="39"/>
    </row>
    <row r="14" spans="3:10" ht="18.75" customHeight="1" x14ac:dyDescent="0.25">
      <c r="C14" s="131"/>
      <c r="D14" s="132"/>
      <c r="E14" s="133"/>
      <c r="F14" s="112"/>
      <c r="G14" s="41" t="s">
        <v>30</v>
      </c>
      <c r="H14" s="54">
        <v>5602</v>
      </c>
      <c r="J14" s="39"/>
    </row>
    <row r="15" spans="3:10" ht="18.75" customHeight="1" thickBot="1" x14ac:dyDescent="0.3">
      <c r="C15" s="67"/>
      <c r="D15" s="68"/>
      <c r="E15" s="69"/>
      <c r="F15" s="113"/>
      <c r="G15" s="58" t="s">
        <v>31</v>
      </c>
      <c r="H15" s="56">
        <v>72</v>
      </c>
      <c r="J15" s="39"/>
    </row>
    <row r="16" spans="3:10" ht="15.75" customHeight="1" x14ac:dyDescent="0.25">
      <c r="C16" s="134" t="s">
        <v>5</v>
      </c>
      <c r="D16" s="135"/>
      <c r="E16" s="53" t="s">
        <v>6</v>
      </c>
      <c r="F16" s="122" t="s">
        <v>8</v>
      </c>
      <c r="G16" s="123"/>
      <c r="H16" s="124"/>
      <c r="J16" s="39"/>
    </row>
    <row r="17" spans="1:12" ht="16.5" customHeight="1" thickBot="1" x14ac:dyDescent="0.3">
      <c r="C17" s="136" t="s">
        <v>7</v>
      </c>
      <c r="D17" s="137"/>
      <c r="E17" s="54">
        <v>5000</v>
      </c>
      <c r="F17" s="125"/>
      <c r="G17" s="126"/>
      <c r="H17" s="127"/>
      <c r="J17" s="39"/>
    </row>
    <row r="18" spans="1:12" ht="18" customHeight="1" x14ac:dyDescent="0.25">
      <c r="C18" s="131" t="s">
        <v>19</v>
      </c>
      <c r="D18" s="132"/>
      <c r="E18" s="133"/>
      <c r="F18" s="128" t="s">
        <v>9</v>
      </c>
      <c r="G18" s="129"/>
      <c r="H18" s="53" t="s">
        <v>6</v>
      </c>
      <c r="I18" s="38"/>
      <c r="J18" s="39"/>
    </row>
    <row r="19" spans="1:12" ht="18" customHeight="1" x14ac:dyDescent="0.25">
      <c r="C19" s="131"/>
      <c r="D19" s="132"/>
      <c r="E19" s="133"/>
      <c r="F19" s="74"/>
      <c r="G19" s="79" t="s">
        <v>56</v>
      </c>
      <c r="H19" s="80">
        <v>0</v>
      </c>
      <c r="I19" s="38"/>
      <c r="J19" s="39"/>
    </row>
    <row r="20" spans="1:12" ht="18" customHeight="1" thickBot="1" x14ac:dyDescent="0.25">
      <c r="C20" s="131"/>
      <c r="D20" s="132"/>
      <c r="E20" s="133"/>
      <c r="F20" s="59"/>
      <c r="G20" s="70" t="s">
        <v>10</v>
      </c>
      <c r="H20" s="54">
        <v>2000</v>
      </c>
      <c r="I20" s="38"/>
      <c r="J20" s="39"/>
    </row>
    <row r="21" spans="1:12" x14ac:dyDescent="0.2">
      <c r="C21" s="119" t="s">
        <v>20</v>
      </c>
      <c r="D21" s="120"/>
      <c r="E21" s="83" t="s">
        <v>6</v>
      </c>
      <c r="F21" s="59"/>
      <c r="G21" s="70" t="s">
        <v>11</v>
      </c>
      <c r="H21" s="54">
        <v>400</v>
      </c>
      <c r="I21" s="38"/>
      <c r="J21" s="39"/>
    </row>
    <row r="22" spans="1:12" x14ac:dyDescent="0.2">
      <c r="C22" s="66"/>
      <c r="D22" s="81" t="s">
        <v>56</v>
      </c>
      <c r="E22" s="82">
        <v>0</v>
      </c>
      <c r="F22" s="76"/>
      <c r="G22" s="77"/>
      <c r="H22" s="73"/>
      <c r="I22" s="38"/>
      <c r="J22" s="39"/>
    </row>
    <row r="23" spans="1:12" x14ac:dyDescent="0.2">
      <c r="C23" s="78"/>
      <c r="D23" s="75" t="s">
        <v>36</v>
      </c>
      <c r="E23" s="71">
        <v>1336</v>
      </c>
      <c r="F23" s="59"/>
      <c r="G23" s="70" t="s">
        <v>18</v>
      </c>
      <c r="H23" s="54" t="s">
        <v>25</v>
      </c>
      <c r="I23" s="38"/>
      <c r="J23" s="39"/>
      <c r="K23" s="38"/>
      <c r="L23" s="38"/>
    </row>
    <row r="24" spans="1:12" x14ac:dyDescent="0.2">
      <c r="C24" s="55"/>
      <c r="D24" s="70" t="s">
        <v>37</v>
      </c>
      <c r="E24" s="54">
        <v>2451</v>
      </c>
      <c r="F24" s="59"/>
      <c r="G24" s="70" t="s">
        <v>33</v>
      </c>
      <c r="H24" s="54" t="s">
        <v>25</v>
      </c>
      <c r="I24" s="38"/>
      <c r="J24" s="39"/>
      <c r="K24" s="38"/>
      <c r="L24" s="38"/>
    </row>
    <row r="25" spans="1:12" x14ac:dyDescent="0.2">
      <c r="C25" s="55"/>
      <c r="D25" s="70" t="s">
        <v>38</v>
      </c>
      <c r="E25" s="54">
        <v>4613</v>
      </c>
      <c r="F25" s="59"/>
      <c r="G25" s="70" t="s">
        <v>34</v>
      </c>
      <c r="H25" s="54" t="s">
        <v>25</v>
      </c>
      <c r="I25" s="38"/>
      <c r="J25" s="39"/>
      <c r="K25" s="38"/>
      <c r="L25" s="38"/>
    </row>
    <row r="26" spans="1:12" ht="16.5" thickBot="1" x14ac:dyDescent="0.25">
      <c r="C26" s="84"/>
      <c r="D26" s="85" t="s">
        <v>39</v>
      </c>
      <c r="E26" s="56">
        <v>12375</v>
      </c>
      <c r="F26" s="86"/>
      <c r="G26" s="85" t="s">
        <v>32</v>
      </c>
      <c r="H26" s="56" t="s">
        <v>25</v>
      </c>
      <c r="I26" s="38"/>
      <c r="J26" s="39"/>
      <c r="K26" s="38"/>
      <c r="L26" s="38"/>
    </row>
    <row r="27" spans="1:12" x14ac:dyDescent="0.25">
      <c r="A27" s="63"/>
      <c r="B27" s="63"/>
      <c r="C27" s="63"/>
      <c r="D27" s="63"/>
      <c r="E27" s="63"/>
      <c r="F27" s="63"/>
      <c r="G27" s="63"/>
      <c r="H27" s="64"/>
      <c r="I27" s="64"/>
      <c r="J27" s="65"/>
      <c r="K27" s="64"/>
      <c r="L27" s="64"/>
    </row>
    <row r="28" spans="1:12" ht="25.5" x14ac:dyDescent="0.25">
      <c r="B28" s="6"/>
      <c r="C28" s="6"/>
      <c r="D28" s="42" t="s">
        <v>54</v>
      </c>
      <c r="E28" s="43" t="s">
        <v>44</v>
      </c>
      <c r="F28" s="44" t="s">
        <v>55</v>
      </c>
      <c r="G28" s="130"/>
      <c r="H28" s="6"/>
      <c r="I28" s="6"/>
      <c r="J28" s="42" t="s">
        <v>54</v>
      </c>
      <c r="K28" s="43" t="s">
        <v>45</v>
      </c>
      <c r="L28" s="44" t="s">
        <v>55</v>
      </c>
    </row>
    <row r="29" spans="1:12" x14ac:dyDescent="0.25">
      <c r="B29" s="138" t="s">
        <v>17</v>
      </c>
      <c r="C29" s="138"/>
      <c r="D29" s="45">
        <f>ROUNDUP(IF('Implementing Cost Calculator'!$D$10="Urban",'Implementing Cost Calculator'!$D$13/30,1),0)</f>
        <v>1</v>
      </c>
      <c r="E29" s="46" t="str">
        <f>'Implementing Cost Calculator'!E23</f>
        <v>N/A</v>
      </c>
      <c r="F29" s="46" t="str">
        <f>$H$26</f>
        <v>N/A</v>
      </c>
      <c r="G29" s="130"/>
      <c r="H29" s="138" t="s">
        <v>17</v>
      </c>
      <c r="I29" s="138"/>
      <c r="J29" s="45">
        <f>ROUNDUP(IF('Implementing Cost Calculator'!$D$10="Urban",'Implementing Cost Calculator'!$D$13/30,1),0)</f>
        <v>1</v>
      </c>
      <c r="K29" s="46" t="str">
        <f>'Implementing Cost Calculator'!F23</f>
        <v>N/A</v>
      </c>
      <c r="L29" s="46" t="str">
        <f>$H$26</f>
        <v>N/A</v>
      </c>
    </row>
    <row r="30" spans="1:12" x14ac:dyDescent="0.25">
      <c r="B30" s="139" t="s">
        <v>19</v>
      </c>
      <c r="C30" s="47" t="s">
        <v>15</v>
      </c>
      <c r="D30" s="45">
        <f>ROUNDUP(IF('Implementing Cost Calculator'!$D$10="Urban",'Implementing Cost Calculator'!$D$13/30,1),0)</f>
        <v>1</v>
      </c>
      <c r="E30" s="46" t="str">
        <f>'Implementing Cost Calculator'!E24</f>
        <v>15 Litres</v>
      </c>
      <c r="F30" s="46">
        <f>VLOOKUP(E30,$D$22:$E$26,2,FALSE)*D30</f>
        <v>1336</v>
      </c>
      <c r="G30" s="130"/>
      <c r="H30" s="139" t="s">
        <v>19</v>
      </c>
      <c r="I30" s="47" t="s">
        <v>15</v>
      </c>
      <c r="J30" s="45">
        <f>ROUNDUP(IF('Implementing Cost Calculator'!$D$10="Urban",'Implementing Cost Calculator'!$D$13/30,1),0)</f>
        <v>1</v>
      </c>
      <c r="K30" s="46" t="str">
        <f>'Implementing Cost Calculator'!F24</f>
        <v>15 Litres</v>
      </c>
      <c r="L30" s="46">
        <f>VLOOKUP(K30,$D$22:$E$26,2,FALSE)*J30</f>
        <v>1336</v>
      </c>
    </row>
    <row r="31" spans="1:12" x14ac:dyDescent="0.25">
      <c r="B31" s="139"/>
      <c r="C31" s="47" t="s">
        <v>14</v>
      </c>
      <c r="D31" s="45">
        <f>ROUNDUP(IF('Implementing Cost Calculator'!$D$10="Urban",'Implementing Cost Calculator'!$D$13/30,1),0)</f>
        <v>1</v>
      </c>
      <c r="E31" s="46" t="str">
        <f>'Implementing Cost Calculator'!E25</f>
        <v>15 Litres</v>
      </c>
      <c r="F31" s="46">
        <f>VLOOKUP(E31,$D$22:$E$26,2,FALSE)*D31</f>
        <v>1336</v>
      </c>
      <c r="G31" s="130"/>
      <c r="H31" s="139"/>
      <c r="I31" s="47" t="s">
        <v>14</v>
      </c>
      <c r="J31" s="45">
        <f>ROUNDUP(IF('Implementing Cost Calculator'!$D$10="Urban",'Implementing Cost Calculator'!$D$13/30,1),0)</f>
        <v>1</v>
      </c>
      <c r="K31" s="46" t="str">
        <f>'Implementing Cost Calculator'!F25</f>
        <v>15 Litres</v>
      </c>
      <c r="L31" s="46">
        <f>VLOOKUP(K31,$D$22:$E$26,2,FALSE)*J31</f>
        <v>1336</v>
      </c>
    </row>
    <row r="32" spans="1:12" x14ac:dyDescent="0.25">
      <c r="B32" s="139"/>
      <c r="C32" s="47" t="s">
        <v>26</v>
      </c>
      <c r="D32" s="45">
        <f>ROUNDUP(IF('Implementing Cost Calculator'!$D$10="Urban",'Implementing Cost Calculator'!$D$13/30,1),0)</f>
        <v>1</v>
      </c>
      <c r="E32" s="46" t="str">
        <f>'Implementing Cost Calculator'!E26</f>
        <v>15 Litres</v>
      </c>
      <c r="F32" s="46">
        <f>VLOOKUP(E32,$D$22:$E$26,2,FALSE)*D32</f>
        <v>1336</v>
      </c>
      <c r="G32" s="130"/>
      <c r="H32" s="139"/>
      <c r="I32" s="47" t="s">
        <v>26</v>
      </c>
      <c r="J32" s="45">
        <f>ROUNDUP(IF('Implementing Cost Calculator'!$D$10="Urban",'Implementing Cost Calculator'!$D$13/30,1),0)</f>
        <v>1</v>
      </c>
      <c r="K32" s="46" t="str">
        <f>'Implementing Cost Calculator'!F26</f>
        <v>15 Litres</v>
      </c>
      <c r="L32" s="46">
        <f>VLOOKUP(K32,$D$22:$E$26,2,FALSE)*J32</f>
        <v>1336</v>
      </c>
    </row>
    <row r="33" spans="2:12" x14ac:dyDescent="0.25">
      <c r="B33" s="138" t="s">
        <v>27</v>
      </c>
      <c r="C33" s="138"/>
      <c r="D33" s="45">
        <f>ROUNDUP(IF('Implementing Cost Calculator'!$D$10="Urban",'Implementing Cost Calculator'!$D$13/30,1),0)</f>
        <v>1</v>
      </c>
      <c r="E33" s="46" t="str">
        <f>'Implementing Cost Calculator'!E27</f>
        <v>Hub Cutter</v>
      </c>
      <c r="F33" s="46">
        <f>VLOOKUP(E33,$G$19:$H$21,2,FALSE)*D33</f>
        <v>400</v>
      </c>
      <c r="G33" s="130"/>
      <c r="H33" s="138" t="s">
        <v>27</v>
      </c>
      <c r="I33" s="138"/>
      <c r="J33" s="45">
        <f>ROUNDUP(IF('Implementing Cost Calculator'!$D$10="Urban",'Implementing Cost Calculator'!$D$13/30,1),0)</f>
        <v>1</v>
      </c>
      <c r="K33" s="46" t="str">
        <f>'Implementing Cost Calculator'!F27</f>
        <v>Hub Cutter</v>
      </c>
      <c r="L33" s="46">
        <f>VLOOKUP(K33,$G$19:$H$21,2,FALSE)*J33</f>
        <v>400</v>
      </c>
    </row>
    <row r="34" spans="2:12" x14ac:dyDescent="0.25">
      <c r="B34" s="140" t="s">
        <v>35</v>
      </c>
      <c r="C34" s="140"/>
      <c r="D34" s="52"/>
      <c r="E34" s="48"/>
      <c r="F34" s="49">
        <f>SUM(F30:F33)</f>
        <v>4408</v>
      </c>
      <c r="G34" s="130"/>
      <c r="H34" s="140" t="s">
        <v>35</v>
      </c>
      <c r="I34" s="140"/>
      <c r="J34" s="52"/>
      <c r="K34" s="48"/>
      <c r="L34" s="49">
        <f>SUM(L30:L33)</f>
        <v>4408</v>
      </c>
    </row>
    <row r="35" spans="2:12" x14ac:dyDescent="0.25">
      <c r="B35" s="139" t="s">
        <v>12</v>
      </c>
      <c r="C35" s="47" t="s">
        <v>14</v>
      </c>
      <c r="D35" s="45">
        <f>ROUNDUP(IF('Implementing Cost Calculator'!$D$10="Urban",'Implementing Cost Calculator'!$D$13/30,1),0)*3</f>
        <v>3</v>
      </c>
      <c r="E35" s="46" t="str">
        <f>'Implementing Cost Calculator'!E30</f>
        <v>25 x 20 cms</v>
      </c>
      <c r="F35" s="46">
        <f>VLOOKUP(E35,$G$6:$H$7,2,FALSE)*D35</f>
        <v>8277</v>
      </c>
      <c r="G35" s="130"/>
      <c r="H35" s="139" t="s">
        <v>12</v>
      </c>
      <c r="I35" s="47" t="s">
        <v>14</v>
      </c>
      <c r="J35" s="45">
        <f>ROUNDUP(IF('Implementing Cost Calculator'!$D$10="Urban",'Implementing Cost Calculator'!$D$13/30,1),0)*3</f>
        <v>3</v>
      </c>
      <c r="K35" s="46" t="str">
        <f>'Implementing Cost Calculator'!F30</f>
        <v>25 x 20 cms</v>
      </c>
      <c r="L35" s="46">
        <f>VLOOKUP(K35,$G$6:$H$7,2,FALSE)*J35</f>
        <v>8277</v>
      </c>
    </row>
    <row r="36" spans="2:12" x14ac:dyDescent="0.25">
      <c r="B36" s="139"/>
      <c r="C36" s="47" t="s">
        <v>15</v>
      </c>
      <c r="D36" s="45">
        <f>ROUNDUP(IF('Implementing Cost Calculator'!$D$10="Urban",'Implementing Cost Calculator'!$D$13/30,1),0)*3</f>
        <v>3</v>
      </c>
      <c r="E36" s="46" t="str">
        <f>'Implementing Cost Calculator'!E31</f>
        <v>16 x 14 cms</v>
      </c>
      <c r="F36" s="46">
        <f>VLOOKUP(E36,$G$8:$H$11,2,FALSE)*D36</f>
        <v>3114</v>
      </c>
      <c r="G36" s="130"/>
      <c r="H36" s="139"/>
      <c r="I36" s="47" t="s">
        <v>15</v>
      </c>
      <c r="J36" s="45">
        <f>ROUNDUP(IF('Implementing Cost Calculator'!$D$10="Urban",'Implementing Cost Calculator'!$D$13/30,1),0)*3</f>
        <v>3</v>
      </c>
      <c r="K36" s="46" t="str">
        <f>'Implementing Cost Calculator'!F31</f>
        <v>16 x 14 cms</v>
      </c>
      <c r="L36" s="46">
        <f>VLOOKUP(K36,$G$8:$H$11,2,FALSE)*J36</f>
        <v>3114</v>
      </c>
    </row>
    <row r="37" spans="2:12" x14ac:dyDescent="0.25">
      <c r="B37" s="139"/>
      <c r="C37" s="47" t="s">
        <v>16</v>
      </c>
      <c r="D37" s="45">
        <f>ROUNDUP(IF('Implementing Cost Calculator'!$D$10="Urban",'Implementing Cost Calculator'!$D$13/30,1),0)*3</f>
        <v>3</v>
      </c>
      <c r="E37" s="46" t="str">
        <f>'Implementing Cost Calculator'!E32</f>
        <v>16 x 14 cms</v>
      </c>
      <c r="F37" s="46">
        <f>VLOOKUP(E37,$G$12:$H$15,2,FALSE)*D37</f>
        <v>216</v>
      </c>
      <c r="G37" s="130"/>
      <c r="H37" s="139"/>
      <c r="I37" s="47" t="s">
        <v>16</v>
      </c>
      <c r="J37" s="45">
        <f>ROUNDUP(IF('Implementing Cost Calculator'!$D$10="Urban",'Implementing Cost Calculator'!$D$13/30,1),0)*3</f>
        <v>3</v>
      </c>
      <c r="K37" s="46" t="str">
        <f>'Implementing Cost Calculator'!F32</f>
        <v>16 x 14 cms</v>
      </c>
      <c r="L37" s="46">
        <f>VLOOKUP(K37,$G$12:$H$15,2,FALSE)*J37</f>
        <v>216</v>
      </c>
    </row>
    <row r="38" spans="2:12" x14ac:dyDescent="0.25">
      <c r="B38" s="140" t="s">
        <v>53</v>
      </c>
      <c r="C38" s="140"/>
      <c r="D38" s="52"/>
      <c r="E38" s="49"/>
      <c r="F38" s="49">
        <f>SUM(F35:F37)</f>
        <v>11607</v>
      </c>
      <c r="G38" s="130"/>
      <c r="H38" s="140" t="s">
        <v>53</v>
      </c>
      <c r="I38" s="140"/>
      <c r="J38" s="52"/>
      <c r="K38" s="49"/>
      <c r="L38" s="49">
        <f>SUM(L35:L37)</f>
        <v>11607</v>
      </c>
    </row>
    <row r="39" spans="2:12" x14ac:dyDescent="0.25">
      <c r="B39" s="121"/>
      <c r="C39" s="121"/>
      <c r="D39" s="121"/>
      <c r="E39" s="121"/>
      <c r="F39" s="121"/>
      <c r="G39" s="130"/>
      <c r="H39" s="121"/>
      <c r="I39" s="121"/>
      <c r="J39" s="121"/>
      <c r="K39" s="121"/>
      <c r="L39" s="121"/>
    </row>
    <row r="40" spans="2:12" ht="25.5" x14ac:dyDescent="0.25">
      <c r="B40" s="6"/>
      <c r="C40" s="6"/>
      <c r="D40" s="42" t="s">
        <v>54</v>
      </c>
      <c r="E40" s="43" t="s">
        <v>46</v>
      </c>
      <c r="F40" s="44" t="s">
        <v>55</v>
      </c>
      <c r="G40" s="130"/>
      <c r="H40" s="6"/>
      <c r="I40" s="6"/>
      <c r="J40" s="50" t="s">
        <v>54</v>
      </c>
      <c r="K40" s="43" t="s">
        <v>47</v>
      </c>
      <c r="L40" s="51" t="s">
        <v>55</v>
      </c>
    </row>
    <row r="41" spans="2:12" x14ac:dyDescent="0.25">
      <c r="B41" s="138" t="s">
        <v>17</v>
      </c>
      <c r="C41" s="138"/>
      <c r="D41" s="45">
        <f>ROUNDUP(IF('Implementing Cost Calculator'!$D$10="Urban",'Implementing Cost Calculator'!$D$13/30,1),0)</f>
        <v>1</v>
      </c>
      <c r="E41" s="46" t="str">
        <f>'Implementing Cost Calculator'!G23</f>
        <v>N/A</v>
      </c>
      <c r="F41" s="46" t="str">
        <f>$H$26</f>
        <v>N/A</v>
      </c>
      <c r="G41" s="130"/>
      <c r="H41" s="138" t="s">
        <v>17</v>
      </c>
      <c r="I41" s="138"/>
      <c r="J41" s="45">
        <f>ROUNDUP(IF('Implementing Cost Calculator'!$D$10="Urban",'Implementing Cost Calculator'!$D$13/30,1),0)</f>
        <v>1</v>
      </c>
      <c r="K41" s="46" t="str">
        <f>'Implementing Cost Calculator'!H23</f>
        <v>N/A</v>
      </c>
      <c r="L41" s="46" t="str">
        <f>$H$26</f>
        <v>N/A</v>
      </c>
    </row>
    <row r="42" spans="2:12" x14ac:dyDescent="0.25">
      <c r="B42" s="139" t="s">
        <v>19</v>
      </c>
      <c r="C42" s="47" t="s">
        <v>15</v>
      </c>
      <c r="D42" s="45">
        <f>ROUNDUP(IF('Implementing Cost Calculator'!$D$10="Urban",'Implementing Cost Calculator'!$D$13/30,1),0)</f>
        <v>1</v>
      </c>
      <c r="E42" s="46" t="str">
        <f>'Implementing Cost Calculator'!G24</f>
        <v>15 Litres</v>
      </c>
      <c r="F42" s="46">
        <f>VLOOKUP(E42,$D$22:$E$26,2,FALSE)*D42</f>
        <v>1336</v>
      </c>
      <c r="G42" s="130"/>
      <c r="H42" s="139" t="s">
        <v>19</v>
      </c>
      <c r="I42" s="47" t="s">
        <v>15</v>
      </c>
      <c r="J42" s="45">
        <f>ROUNDUP(IF('Implementing Cost Calculator'!$D$10="Urban",'Implementing Cost Calculator'!$D$13/30,1),0)</f>
        <v>1</v>
      </c>
      <c r="K42" s="46" t="str">
        <f>'Implementing Cost Calculator'!H24</f>
        <v>15 Litres</v>
      </c>
      <c r="L42" s="46">
        <f>VLOOKUP(K42,$D$22:$E$26,2,FALSE)*J42</f>
        <v>1336</v>
      </c>
    </row>
    <row r="43" spans="2:12" x14ac:dyDescent="0.25">
      <c r="B43" s="139"/>
      <c r="C43" s="47" t="s">
        <v>14</v>
      </c>
      <c r="D43" s="45">
        <f>ROUNDUP(IF('Implementing Cost Calculator'!$D$10="Urban",'Implementing Cost Calculator'!$D$13/30,1),0)</f>
        <v>1</v>
      </c>
      <c r="E43" s="46" t="str">
        <f>'Implementing Cost Calculator'!G25</f>
        <v>15 Litres</v>
      </c>
      <c r="F43" s="46">
        <f>VLOOKUP(E43,$D$22:$E$26,2,FALSE)*D43</f>
        <v>1336</v>
      </c>
      <c r="G43" s="130"/>
      <c r="H43" s="139"/>
      <c r="I43" s="47" t="s">
        <v>14</v>
      </c>
      <c r="J43" s="45">
        <f>ROUNDUP(IF('Implementing Cost Calculator'!$D$10="Urban",'Implementing Cost Calculator'!$D$13/30,1),0)</f>
        <v>1</v>
      </c>
      <c r="K43" s="46" t="str">
        <f>'Implementing Cost Calculator'!H25</f>
        <v>15 Litres</v>
      </c>
      <c r="L43" s="46">
        <f>VLOOKUP(K43,$D$22:$E$26,2,FALSE)*J43</f>
        <v>1336</v>
      </c>
    </row>
    <row r="44" spans="2:12" x14ac:dyDescent="0.25">
      <c r="B44" s="139"/>
      <c r="C44" s="47" t="s">
        <v>26</v>
      </c>
      <c r="D44" s="45">
        <f>ROUNDUP(IF('Implementing Cost Calculator'!$D$10="Urban",'Implementing Cost Calculator'!$D$13/30,1),0)</f>
        <v>1</v>
      </c>
      <c r="E44" s="46" t="str">
        <f>'Implementing Cost Calculator'!G26</f>
        <v>15 Litres</v>
      </c>
      <c r="F44" s="46">
        <f>VLOOKUP(E44,$D$22:$E$26,2,FALSE)*D44</f>
        <v>1336</v>
      </c>
      <c r="G44" s="130"/>
      <c r="H44" s="139"/>
      <c r="I44" s="47" t="s">
        <v>26</v>
      </c>
      <c r="J44" s="45">
        <f>ROUNDUP(IF('Implementing Cost Calculator'!$D$10="Urban",'Implementing Cost Calculator'!$D$13/30,1),0)</f>
        <v>1</v>
      </c>
      <c r="K44" s="46" t="str">
        <f>'Implementing Cost Calculator'!H26</f>
        <v>15 Litres</v>
      </c>
      <c r="L44" s="46">
        <f>VLOOKUP(K44,$D$22:$E$26,2,FALSE)*J44</f>
        <v>1336</v>
      </c>
    </row>
    <row r="45" spans="2:12" x14ac:dyDescent="0.25">
      <c r="B45" s="138" t="s">
        <v>27</v>
      </c>
      <c r="C45" s="138"/>
      <c r="D45" s="45">
        <f>ROUNDUP(IF('Implementing Cost Calculator'!$D$10="Urban",'Implementing Cost Calculator'!$D$13/30,1),0)</f>
        <v>1</v>
      </c>
      <c r="E45" s="46" t="str">
        <f>'Implementing Cost Calculator'!G27</f>
        <v>Hub Cutter</v>
      </c>
      <c r="F45" s="46">
        <f>VLOOKUP(E45,$G$19:$H$21,2,FALSE)*D45</f>
        <v>400</v>
      </c>
      <c r="G45" s="130"/>
      <c r="H45" s="138" t="s">
        <v>27</v>
      </c>
      <c r="I45" s="138"/>
      <c r="J45" s="45">
        <f>ROUNDUP(IF('Implementing Cost Calculator'!$D$10="Urban",'Implementing Cost Calculator'!$D$13/30,1),0)</f>
        <v>1</v>
      </c>
      <c r="K45" s="46" t="str">
        <f>'Implementing Cost Calculator'!H27</f>
        <v>Hub Cutter</v>
      </c>
      <c r="L45" s="46">
        <f>VLOOKUP(K45,$G$19:$H$21,2,FALSE)*J45</f>
        <v>400</v>
      </c>
    </row>
    <row r="46" spans="2:12" x14ac:dyDescent="0.25">
      <c r="B46" s="140" t="s">
        <v>35</v>
      </c>
      <c r="C46" s="140"/>
      <c r="D46" s="52"/>
      <c r="E46" s="48"/>
      <c r="F46" s="49">
        <f>SUM(F42:F45)</f>
        <v>4408</v>
      </c>
      <c r="G46" s="130"/>
      <c r="H46" s="140" t="s">
        <v>35</v>
      </c>
      <c r="I46" s="140"/>
      <c r="J46" s="52"/>
      <c r="K46" s="48"/>
      <c r="L46" s="49">
        <f>SUM(L42:L45)</f>
        <v>4408</v>
      </c>
    </row>
    <row r="47" spans="2:12" x14ac:dyDescent="0.25">
      <c r="B47" s="139" t="s">
        <v>12</v>
      </c>
      <c r="C47" s="47" t="s">
        <v>14</v>
      </c>
      <c r="D47" s="45">
        <f>ROUNDUP(IF('Implementing Cost Calculator'!$D$10="Urban",'Implementing Cost Calculator'!$D$13/30,1),0)*3</f>
        <v>3</v>
      </c>
      <c r="E47" s="46" t="str">
        <f>'Implementing Cost Calculator'!G30</f>
        <v>25 x 20 cms</v>
      </c>
      <c r="F47" s="46">
        <f>VLOOKUP(E47,$G$6:$H$7,2,FALSE)*D47</f>
        <v>8277</v>
      </c>
      <c r="G47" s="130"/>
      <c r="H47" s="139" t="s">
        <v>12</v>
      </c>
      <c r="I47" s="47" t="s">
        <v>14</v>
      </c>
      <c r="J47" s="45">
        <f>ROUNDUP(IF('Implementing Cost Calculator'!$D$10="Urban",'Implementing Cost Calculator'!$D$13/30,1),0)*3</f>
        <v>3</v>
      </c>
      <c r="K47" s="46" t="str">
        <f>'Implementing Cost Calculator'!H30</f>
        <v>25 x 20 cms</v>
      </c>
      <c r="L47" s="46">
        <f>VLOOKUP(K47,$G$6:$H$7,2,FALSE)*J47</f>
        <v>8277</v>
      </c>
    </row>
    <row r="48" spans="2:12" x14ac:dyDescent="0.25">
      <c r="B48" s="139"/>
      <c r="C48" s="47" t="s">
        <v>15</v>
      </c>
      <c r="D48" s="45">
        <f>ROUNDUP(IF('Implementing Cost Calculator'!$D$10="Urban",'Implementing Cost Calculator'!$D$13/30,1),0)*3</f>
        <v>3</v>
      </c>
      <c r="E48" s="46" t="str">
        <f>'Implementing Cost Calculator'!G31</f>
        <v>16 x 14 cms</v>
      </c>
      <c r="F48" s="46">
        <f>VLOOKUP(E48,$G$8:$H$11,2,FALSE)*D48</f>
        <v>3114</v>
      </c>
      <c r="G48" s="130"/>
      <c r="H48" s="139"/>
      <c r="I48" s="47" t="s">
        <v>15</v>
      </c>
      <c r="J48" s="45">
        <f>ROUNDUP(IF('Implementing Cost Calculator'!$D$10="Urban",'Implementing Cost Calculator'!$D$13/30,1),0)*3</f>
        <v>3</v>
      </c>
      <c r="K48" s="46" t="str">
        <f>'Implementing Cost Calculator'!H31</f>
        <v>16 x 14 cms</v>
      </c>
      <c r="L48" s="46">
        <f>VLOOKUP(K48,$G$8:$H$11,2,FALSE)*J48</f>
        <v>3114</v>
      </c>
    </row>
    <row r="49" spans="2:12" x14ac:dyDescent="0.25">
      <c r="B49" s="139"/>
      <c r="C49" s="47" t="s">
        <v>16</v>
      </c>
      <c r="D49" s="45">
        <f>ROUNDUP(IF('Implementing Cost Calculator'!$D$10="Urban",'Implementing Cost Calculator'!$D$13/30,1),0)*3</f>
        <v>3</v>
      </c>
      <c r="E49" s="46" t="str">
        <f>'Implementing Cost Calculator'!G32</f>
        <v>16 x 14 cms</v>
      </c>
      <c r="F49" s="46">
        <f>VLOOKUP(E49,$G$12:$H$15,2,FALSE)*D49</f>
        <v>216</v>
      </c>
      <c r="G49" s="130"/>
      <c r="H49" s="139"/>
      <c r="I49" s="47" t="s">
        <v>16</v>
      </c>
      <c r="J49" s="45">
        <f>ROUNDUP(IF('Implementing Cost Calculator'!$D$10="Urban",'Implementing Cost Calculator'!$D$13/30,1),0)*3</f>
        <v>3</v>
      </c>
      <c r="K49" s="46" t="str">
        <f>'Implementing Cost Calculator'!H32</f>
        <v>16 x 14 cms</v>
      </c>
      <c r="L49" s="46">
        <f>VLOOKUP(K49,$G$12:$H$15,2,FALSE)*J49</f>
        <v>216</v>
      </c>
    </row>
    <row r="50" spans="2:12" x14ac:dyDescent="0.25">
      <c r="B50" s="140" t="s">
        <v>53</v>
      </c>
      <c r="C50" s="140"/>
      <c r="D50" s="52"/>
      <c r="E50" s="49"/>
      <c r="F50" s="49">
        <f>SUM(F47:F49)</f>
        <v>11607</v>
      </c>
      <c r="G50" s="130"/>
      <c r="H50" s="140" t="s">
        <v>53</v>
      </c>
      <c r="I50" s="140"/>
      <c r="J50" s="52"/>
      <c r="K50" s="49"/>
      <c r="L50" s="49">
        <f>SUM(L47:L49)</f>
        <v>11607</v>
      </c>
    </row>
    <row r="51" spans="2:12" x14ac:dyDescent="0.25">
      <c r="B51" s="121"/>
      <c r="C51" s="121"/>
      <c r="D51" s="121"/>
      <c r="E51" s="121"/>
      <c r="F51" s="121"/>
      <c r="G51" s="130"/>
      <c r="H51" s="121"/>
      <c r="I51" s="121"/>
      <c r="J51" s="121"/>
      <c r="K51" s="121"/>
      <c r="L51" s="121"/>
    </row>
    <row r="52" spans="2:12" ht="25.5" x14ac:dyDescent="0.25">
      <c r="B52" s="6"/>
      <c r="C52" s="6"/>
      <c r="D52" s="42" t="s">
        <v>54</v>
      </c>
      <c r="E52" s="43" t="s">
        <v>48</v>
      </c>
      <c r="F52" s="44" t="s">
        <v>55</v>
      </c>
      <c r="G52" s="130"/>
      <c r="H52" s="6"/>
      <c r="I52" s="6"/>
      <c r="J52" s="42" t="s">
        <v>54</v>
      </c>
      <c r="K52" s="43" t="s">
        <v>49</v>
      </c>
      <c r="L52" s="44" t="s">
        <v>55</v>
      </c>
    </row>
    <row r="53" spans="2:12" x14ac:dyDescent="0.25">
      <c r="B53" s="138" t="s">
        <v>17</v>
      </c>
      <c r="C53" s="138"/>
      <c r="D53" s="45">
        <f>ROUNDUP(IF('Implementing Cost Calculator'!$D$10="Urban",'Implementing Cost Calculator'!$D$13/30,1),0)</f>
        <v>1</v>
      </c>
      <c r="E53" s="46" t="str">
        <f>'Implementing Cost Calculator'!I23</f>
        <v>N/A</v>
      </c>
      <c r="F53" s="46" t="str">
        <f>$H$26</f>
        <v>N/A</v>
      </c>
      <c r="G53" s="130"/>
      <c r="H53" s="138" t="s">
        <v>17</v>
      </c>
      <c r="I53" s="138"/>
      <c r="J53" s="45">
        <f>ROUNDUP(IF('Implementing Cost Calculator'!$D$10="Urban",'Implementing Cost Calculator'!$D$13/30,1),0)</f>
        <v>1</v>
      </c>
      <c r="K53" s="46" t="str">
        <f>'Implementing Cost Calculator'!J23</f>
        <v>N/A</v>
      </c>
      <c r="L53" s="46" t="str">
        <f>$H$26</f>
        <v>N/A</v>
      </c>
    </row>
    <row r="54" spans="2:12" x14ac:dyDescent="0.25">
      <c r="B54" s="139" t="s">
        <v>19</v>
      </c>
      <c r="C54" s="47" t="s">
        <v>15</v>
      </c>
      <c r="D54" s="45">
        <f>ROUNDUP(IF('Implementing Cost Calculator'!$D$10="Urban",'Implementing Cost Calculator'!$D$13/30,1),0)</f>
        <v>1</v>
      </c>
      <c r="E54" s="46" t="str">
        <f>'Implementing Cost Calculator'!I24</f>
        <v>15 Litres</v>
      </c>
      <c r="F54" s="46">
        <f>VLOOKUP(E54,$D$22:$E$26,2,FALSE)*D54</f>
        <v>1336</v>
      </c>
      <c r="G54" s="130"/>
      <c r="H54" s="139" t="s">
        <v>19</v>
      </c>
      <c r="I54" s="47" t="s">
        <v>15</v>
      </c>
      <c r="J54" s="45">
        <f>ROUNDUP(IF('Implementing Cost Calculator'!$D$10="Urban",'Implementing Cost Calculator'!$D$13/30,1),0)</f>
        <v>1</v>
      </c>
      <c r="K54" s="46" t="str">
        <f>'Implementing Cost Calculator'!J24</f>
        <v>15 Litres</v>
      </c>
      <c r="L54" s="46">
        <f>VLOOKUP(K54,$D$22:$E$26,2,FALSE)*J54</f>
        <v>1336</v>
      </c>
    </row>
    <row r="55" spans="2:12" x14ac:dyDescent="0.25">
      <c r="B55" s="139"/>
      <c r="C55" s="47" t="s">
        <v>14</v>
      </c>
      <c r="D55" s="45">
        <f>ROUNDUP(IF('Implementing Cost Calculator'!$D$10="Urban",'Implementing Cost Calculator'!$D$13/30,1),0)</f>
        <v>1</v>
      </c>
      <c r="E55" s="46" t="str">
        <f>'Implementing Cost Calculator'!I25</f>
        <v>15 Litres</v>
      </c>
      <c r="F55" s="46">
        <f>VLOOKUP(E55,$D$22:$E$26,2,FALSE)*D55</f>
        <v>1336</v>
      </c>
      <c r="G55" s="130"/>
      <c r="H55" s="139"/>
      <c r="I55" s="47" t="s">
        <v>14</v>
      </c>
      <c r="J55" s="45">
        <f>ROUNDUP(IF('Implementing Cost Calculator'!$D$10="Urban",'Implementing Cost Calculator'!$D$13/30,1),0)</f>
        <v>1</v>
      </c>
      <c r="K55" s="46" t="str">
        <f>'Implementing Cost Calculator'!J25</f>
        <v>15 Litres</v>
      </c>
      <c r="L55" s="46">
        <f>VLOOKUP(K55,$D$22:$E$26,2,FALSE)*J55</f>
        <v>1336</v>
      </c>
    </row>
    <row r="56" spans="2:12" x14ac:dyDescent="0.25">
      <c r="B56" s="139"/>
      <c r="C56" s="47" t="s">
        <v>26</v>
      </c>
      <c r="D56" s="45">
        <f>ROUNDUP(IF('Implementing Cost Calculator'!$D$10="Urban",'Implementing Cost Calculator'!$D$13/30,1),0)</f>
        <v>1</v>
      </c>
      <c r="E56" s="46" t="str">
        <f>'Implementing Cost Calculator'!I26</f>
        <v>15 Litres</v>
      </c>
      <c r="F56" s="46">
        <f>VLOOKUP(E56,$D$22:$E$26,2,FALSE)*D56</f>
        <v>1336</v>
      </c>
      <c r="G56" s="130"/>
      <c r="H56" s="139"/>
      <c r="I56" s="47" t="s">
        <v>26</v>
      </c>
      <c r="J56" s="45">
        <f>ROUNDUP(IF('Implementing Cost Calculator'!$D$10="Urban",'Implementing Cost Calculator'!$D$13/30,1),0)</f>
        <v>1</v>
      </c>
      <c r="K56" s="46" t="str">
        <f>'Implementing Cost Calculator'!J26</f>
        <v>15 Litres</v>
      </c>
      <c r="L56" s="46">
        <f>VLOOKUP(K56,$D$22:$E$26,2,FALSE)*J56</f>
        <v>1336</v>
      </c>
    </row>
    <row r="57" spans="2:12" x14ac:dyDescent="0.25">
      <c r="B57" s="138" t="s">
        <v>27</v>
      </c>
      <c r="C57" s="138"/>
      <c r="D57" s="45">
        <f>ROUNDUP(IF('Implementing Cost Calculator'!$D$10="Urban",'Implementing Cost Calculator'!$D$13/30,1),0)</f>
        <v>1</v>
      </c>
      <c r="E57" s="46" t="str">
        <f>'Implementing Cost Calculator'!I27</f>
        <v>Hub Cutter</v>
      </c>
      <c r="F57" s="46">
        <f>VLOOKUP(E57,$G$19:$H$21,2,FALSE)*D57</f>
        <v>400</v>
      </c>
      <c r="G57" s="130"/>
      <c r="H57" s="138" t="s">
        <v>27</v>
      </c>
      <c r="I57" s="138"/>
      <c r="J57" s="45">
        <f>ROUNDUP(IF('Implementing Cost Calculator'!$D$10="Urban",'Implementing Cost Calculator'!$D$13/30,1),0)</f>
        <v>1</v>
      </c>
      <c r="K57" s="46" t="str">
        <f>'Implementing Cost Calculator'!J27</f>
        <v>Hub Cutter</v>
      </c>
      <c r="L57" s="46">
        <f>VLOOKUP(K57,$G$19:$H$21,2,FALSE)*J57</f>
        <v>400</v>
      </c>
    </row>
    <row r="58" spans="2:12" x14ac:dyDescent="0.25">
      <c r="B58" s="140" t="s">
        <v>35</v>
      </c>
      <c r="C58" s="140"/>
      <c r="D58" s="52"/>
      <c r="E58" s="48"/>
      <c r="F58" s="49">
        <f>SUM(F54:F57)</f>
        <v>4408</v>
      </c>
      <c r="G58" s="130"/>
      <c r="H58" s="140" t="s">
        <v>35</v>
      </c>
      <c r="I58" s="140"/>
      <c r="J58" s="52"/>
      <c r="K58" s="48"/>
      <c r="L58" s="49">
        <f>SUM(L54:L57)</f>
        <v>4408</v>
      </c>
    </row>
    <row r="59" spans="2:12" x14ac:dyDescent="0.25">
      <c r="B59" s="139" t="s">
        <v>12</v>
      </c>
      <c r="C59" s="47" t="s">
        <v>14</v>
      </c>
      <c r="D59" s="45">
        <f>ROUNDUP(IF('Implementing Cost Calculator'!$D$10="Urban",'Implementing Cost Calculator'!$D$13/30,1),0)*3</f>
        <v>3</v>
      </c>
      <c r="E59" s="46" t="str">
        <f>'Implementing Cost Calculator'!I30</f>
        <v>25 x 20 cms</v>
      </c>
      <c r="F59" s="46">
        <f>VLOOKUP(E59,$G$6:$H$7,2,FALSE)*D59</f>
        <v>8277</v>
      </c>
      <c r="G59" s="130"/>
      <c r="H59" s="139" t="s">
        <v>12</v>
      </c>
      <c r="I59" s="47" t="s">
        <v>14</v>
      </c>
      <c r="J59" s="45">
        <f>ROUNDUP(IF('Implementing Cost Calculator'!$D$10="Urban",'Implementing Cost Calculator'!$D$13/30,1),0)*3</f>
        <v>3</v>
      </c>
      <c r="K59" s="46" t="str">
        <f>'Implementing Cost Calculator'!J30</f>
        <v>25 x 20 cms</v>
      </c>
      <c r="L59" s="46">
        <f>VLOOKUP(K59,$G$6:$H$7,2,FALSE)*J59</f>
        <v>8277</v>
      </c>
    </row>
    <row r="60" spans="2:12" x14ac:dyDescent="0.25">
      <c r="B60" s="139"/>
      <c r="C60" s="47" t="s">
        <v>15</v>
      </c>
      <c r="D60" s="45">
        <f>ROUNDUP(IF('Implementing Cost Calculator'!$D$10="Urban",'Implementing Cost Calculator'!$D$13/30,1),0)*3</f>
        <v>3</v>
      </c>
      <c r="E60" s="46" t="str">
        <f>'Implementing Cost Calculator'!I31</f>
        <v>16 x 14 cms</v>
      </c>
      <c r="F60" s="46">
        <f>VLOOKUP(E60,$G$8:$H$11,2,FALSE)*D60</f>
        <v>3114</v>
      </c>
      <c r="G60" s="130"/>
      <c r="H60" s="139"/>
      <c r="I60" s="47" t="s">
        <v>15</v>
      </c>
      <c r="J60" s="45">
        <f>ROUNDUP(IF('Implementing Cost Calculator'!$D$10="Urban",'Implementing Cost Calculator'!$D$13/30,1),0)*3</f>
        <v>3</v>
      </c>
      <c r="K60" s="46" t="str">
        <f>'Implementing Cost Calculator'!J31</f>
        <v>16 x 14 cms</v>
      </c>
      <c r="L60" s="46">
        <f>VLOOKUP(K60,$G$8:$H$11,2,FALSE)*J60</f>
        <v>3114</v>
      </c>
    </row>
    <row r="61" spans="2:12" x14ac:dyDescent="0.25">
      <c r="B61" s="139"/>
      <c r="C61" s="47" t="s">
        <v>16</v>
      </c>
      <c r="D61" s="45">
        <f>ROUNDUP(IF('Implementing Cost Calculator'!$D$10="Urban",'Implementing Cost Calculator'!$D$13/30,1),0)*3</f>
        <v>3</v>
      </c>
      <c r="E61" s="46" t="str">
        <f>'Implementing Cost Calculator'!I32</f>
        <v>16 x 14 cms</v>
      </c>
      <c r="F61" s="46">
        <f>VLOOKUP(E61,$G$12:$H$15,2,FALSE)*D61</f>
        <v>216</v>
      </c>
      <c r="G61" s="130"/>
      <c r="H61" s="139"/>
      <c r="I61" s="47" t="s">
        <v>16</v>
      </c>
      <c r="J61" s="45">
        <f>ROUNDUP(IF('Implementing Cost Calculator'!$D$10="Urban",'Implementing Cost Calculator'!$D$13/30,1),0)*3</f>
        <v>3</v>
      </c>
      <c r="K61" s="46" t="str">
        <f>'Implementing Cost Calculator'!J32</f>
        <v>16 x 14 cms</v>
      </c>
      <c r="L61" s="46">
        <f>VLOOKUP(K61,$G$12:$H$15,2,FALSE)*J61</f>
        <v>216</v>
      </c>
    </row>
    <row r="62" spans="2:12" x14ac:dyDescent="0.25">
      <c r="B62" s="140" t="s">
        <v>53</v>
      </c>
      <c r="C62" s="140"/>
      <c r="D62" s="52"/>
      <c r="E62" s="49"/>
      <c r="F62" s="49">
        <f>SUM(F59:F61)</f>
        <v>11607</v>
      </c>
      <c r="G62" s="130"/>
      <c r="H62" s="140" t="s">
        <v>53</v>
      </c>
      <c r="I62" s="140"/>
      <c r="J62" s="52"/>
      <c r="K62" s="49"/>
      <c r="L62" s="49">
        <f>SUM(L59:L61)</f>
        <v>11607</v>
      </c>
    </row>
    <row r="63" spans="2:12" x14ac:dyDescent="0.25">
      <c r="B63" s="121"/>
      <c r="C63" s="121"/>
      <c r="D63" s="121"/>
      <c r="E63" s="121"/>
      <c r="F63" s="121"/>
      <c r="G63" s="130"/>
      <c r="H63" s="121"/>
      <c r="I63" s="121"/>
      <c r="J63" s="121"/>
      <c r="K63" s="121"/>
      <c r="L63" s="121"/>
    </row>
    <row r="64" spans="2:12" ht="51" x14ac:dyDescent="0.25">
      <c r="B64" s="6"/>
      <c r="C64" s="6"/>
      <c r="D64" s="42" t="s">
        <v>54</v>
      </c>
      <c r="E64" s="43" t="s">
        <v>50</v>
      </c>
      <c r="F64" s="44" t="s">
        <v>55</v>
      </c>
      <c r="G64" s="130"/>
      <c r="H64" s="6"/>
      <c r="I64" s="6"/>
      <c r="J64" s="42" t="s">
        <v>54</v>
      </c>
      <c r="K64" s="43" t="s">
        <v>51</v>
      </c>
      <c r="L64" s="44" t="s">
        <v>55</v>
      </c>
    </row>
    <row r="65" spans="1:12" x14ac:dyDescent="0.25">
      <c r="B65" s="138" t="s">
        <v>17</v>
      </c>
      <c r="C65" s="138"/>
      <c r="D65" s="45">
        <f>ROUNDUP(IF('Implementing Cost Calculator'!$D$10="Urban",'Implementing Cost Calculator'!$D$13/30,1),0)</f>
        <v>1</v>
      </c>
      <c r="E65" s="46" t="str">
        <f>'Implementing Cost Calculator'!K23</f>
        <v>N/A</v>
      </c>
      <c r="F65" s="46" t="str">
        <f>$H$26</f>
        <v>N/A</v>
      </c>
      <c r="G65" s="130"/>
      <c r="H65" s="138" t="s">
        <v>17</v>
      </c>
      <c r="I65" s="138"/>
      <c r="J65" s="45">
        <f>ROUNDUP(IF('Implementing Cost Calculator'!$D$10="Urban",'Implementing Cost Calculator'!$D$13/30,1),0)</f>
        <v>1</v>
      </c>
      <c r="K65" s="46" t="str">
        <f>'Implementing Cost Calculator'!L23</f>
        <v>N/A</v>
      </c>
      <c r="L65" s="46" t="str">
        <f>$H$26</f>
        <v>N/A</v>
      </c>
    </row>
    <row r="66" spans="1:12" x14ac:dyDescent="0.25">
      <c r="B66" s="139" t="s">
        <v>19</v>
      </c>
      <c r="C66" s="47" t="s">
        <v>15</v>
      </c>
      <c r="D66" s="45">
        <f>ROUNDUP(IF('Implementing Cost Calculator'!$D$10="Urban",'Implementing Cost Calculator'!$D$13/30,1),0)</f>
        <v>1</v>
      </c>
      <c r="E66" s="46" t="str">
        <f>'Implementing Cost Calculator'!K24</f>
        <v>15 Litres</v>
      </c>
      <c r="F66" s="46">
        <f>VLOOKUP(E66,$D$22:$E$26,2,FALSE)*D66</f>
        <v>1336</v>
      </c>
      <c r="G66" s="130"/>
      <c r="H66" s="139" t="s">
        <v>19</v>
      </c>
      <c r="I66" s="47" t="s">
        <v>15</v>
      </c>
      <c r="J66" s="45">
        <f>ROUNDUP(IF('Implementing Cost Calculator'!$D$10="Urban",'Implementing Cost Calculator'!$D$13/30,1),0)</f>
        <v>1</v>
      </c>
      <c r="K66" s="46" t="str">
        <f>'Implementing Cost Calculator'!L24</f>
        <v>15 Litres</v>
      </c>
      <c r="L66" s="46">
        <f>VLOOKUP(K66,$D$22:$E$26,2,FALSE)*J66</f>
        <v>1336</v>
      </c>
    </row>
    <row r="67" spans="1:12" x14ac:dyDescent="0.25">
      <c r="B67" s="139"/>
      <c r="C67" s="47" t="s">
        <v>14</v>
      </c>
      <c r="D67" s="45">
        <f>ROUNDUP(IF('Implementing Cost Calculator'!$D$10="Urban",'Implementing Cost Calculator'!$D$13/30,1),0)</f>
        <v>1</v>
      </c>
      <c r="E67" s="46" t="str">
        <f>'Implementing Cost Calculator'!K25</f>
        <v>15 Litres</v>
      </c>
      <c r="F67" s="46">
        <f>VLOOKUP(E67,$D$22:$E$26,2,FALSE)*D67</f>
        <v>1336</v>
      </c>
      <c r="G67" s="130"/>
      <c r="H67" s="139"/>
      <c r="I67" s="47" t="s">
        <v>14</v>
      </c>
      <c r="J67" s="45">
        <f>ROUNDUP(IF('Implementing Cost Calculator'!$D$10="Urban",'Implementing Cost Calculator'!$D$13/30,1),0)</f>
        <v>1</v>
      </c>
      <c r="K67" s="46" t="str">
        <f>'Implementing Cost Calculator'!L25</f>
        <v>15 Litres</v>
      </c>
      <c r="L67" s="46">
        <f>VLOOKUP(K67,$D$22:$E$26,2,FALSE)*J67</f>
        <v>1336</v>
      </c>
    </row>
    <row r="68" spans="1:12" x14ac:dyDescent="0.25">
      <c r="B68" s="139"/>
      <c r="C68" s="47" t="s">
        <v>26</v>
      </c>
      <c r="D68" s="45">
        <f>ROUNDUP(IF('Implementing Cost Calculator'!$D$10="Urban",'Implementing Cost Calculator'!$D$13/30,1),0)</f>
        <v>1</v>
      </c>
      <c r="E68" s="46" t="str">
        <f>'Implementing Cost Calculator'!K26</f>
        <v>15 Litres</v>
      </c>
      <c r="F68" s="46">
        <f>VLOOKUP(E68,$D$22:$E$26,2,FALSE)*D68</f>
        <v>1336</v>
      </c>
      <c r="G68" s="130"/>
      <c r="H68" s="139"/>
      <c r="I68" s="47" t="s">
        <v>26</v>
      </c>
      <c r="J68" s="45">
        <f>ROUNDUP(IF('Implementing Cost Calculator'!$D$10="Urban",'Implementing Cost Calculator'!$D$13/30,1),0)</f>
        <v>1</v>
      </c>
      <c r="K68" s="46" t="str">
        <f>'Implementing Cost Calculator'!L26</f>
        <v>15 Litres</v>
      </c>
      <c r="L68" s="46">
        <f>VLOOKUP(K68,$D$22:$E$26,2,FALSE)*J68</f>
        <v>1336</v>
      </c>
    </row>
    <row r="69" spans="1:12" x14ac:dyDescent="0.25">
      <c r="B69" s="138" t="s">
        <v>27</v>
      </c>
      <c r="C69" s="138"/>
      <c r="D69" s="45">
        <f>ROUNDUP(IF('Implementing Cost Calculator'!$D$10="Urban",'Implementing Cost Calculator'!$D$13/30,1),0)</f>
        <v>1</v>
      </c>
      <c r="E69" s="46" t="str">
        <f>'Implementing Cost Calculator'!K27</f>
        <v>Hub Cutter</v>
      </c>
      <c r="F69" s="46">
        <f>VLOOKUP(E69,$G$19:$H$21,2,FALSE)*D69</f>
        <v>400</v>
      </c>
      <c r="G69" s="130"/>
      <c r="H69" s="138" t="s">
        <v>27</v>
      </c>
      <c r="I69" s="138"/>
      <c r="J69" s="45">
        <f>ROUNDUP(IF('Implementing Cost Calculator'!$D$10="Urban",'Implementing Cost Calculator'!$D$13/30,1),0)</f>
        <v>1</v>
      </c>
      <c r="K69" s="46" t="str">
        <f>'Implementing Cost Calculator'!L27</f>
        <v>Hub Cutter</v>
      </c>
      <c r="L69" s="46">
        <f>VLOOKUP(K69,$G$19:$H$21,2,FALSE)*J69</f>
        <v>400</v>
      </c>
    </row>
    <row r="70" spans="1:12" x14ac:dyDescent="0.25">
      <c r="B70" s="140" t="s">
        <v>35</v>
      </c>
      <c r="C70" s="140"/>
      <c r="D70" s="52"/>
      <c r="E70" s="48"/>
      <c r="F70" s="49">
        <f>SUM(F66:F69)</f>
        <v>4408</v>
      </c>
      <c r="G70" s="130"/>
      <c r="H70" s="140" t="s">
        <v>35</v>
      </c>
      <c r="I70" s="140"/>
      <c r="J70" s="52"/>
      <c r="K70" s="48"/>
      <c r="L70" s="49">
        <f>SUM(L66:L69)</f>
        <v>4408</v>
      </c>
    </row>
    <row r="71" spans="1:12" x14ac:dyDescent="0.25">
      <c r="B71" s="139" t="s">
        <v>12</v>
      </c>
      <c r="C71" s="47" t="s">
        <v>14</v>
      </c>
      <c r="D71" s="45">
        <f>ROUNDUP(IF('Implementing Cost Calculator'!$D$10="Urban",'Implementing Cost Calculator'!$D$13/30,1),0)*3</f>
        <v>3</v>
      </c>
      <c r="E71" s="46" t="str">
        <f>'Implementing Cost Calculator'!K30</f>
        <v>25 x 20 cms</v>
      </c>
      <c r="F71" s="46">
        <f>VLOOKUP(E71,$G$6:$H$7,2,FALSE)*D71</f>
        <v>8277</v>
      </c>
      <c r="G71" s="130"/>
      <c r="H71" s="139" t="s">
        <v>12</v>
      </c>
      <c r="I71" s="47" t="s">
        <v>14</v>
      </c>
      <c r="J71" s="45">
        <f>ROUNDUP(IF('Implementing Cost Calculator'!$D$10="Urban",'Implementing Cost Calculator'!$D$13/30,1),0)*3</f>
        <v>3</v>
      </c>
      <c r="K71" s="46" t="str">
        <f>'Implementing Cost Calculator'!L30</f>
        <v>25 x 20 cms</v>
      </c>
      <c r="L71" s="46">
        <f>VLOOKUP(K71,$G$6:$H$7,2,FALSE)*J71</f>
        <v>8277</v>
      </c>
    </row>
    <row r="72" spans="1:12" x14ac:dyDescent="0.25">
      <c r="B72" s="139"/>
      <c r="C72" s="47" t="s">
        <v>15</v>
      </c>
      <c r="D72" s="45">
        <f>ROUNDUP(IF('Implementing Cost Calculator'!$D$10="Urban",'Implementing Cost Calculator'!$D$13/30,1),0)*3</f>
        <v>3</v>
      </c>
      <c r="E72" s="46" t="str">
        <f>'Implementing Cost Calculator'!K31</f>
        <v>16 x 14 cms</v>
      </c>
      <c r="F72" s="46">
        <f>VLOOKUP(E72,$G$8:$H$11,2,FALSE)*D72</f>
        <v>3114</v>
      </c>
      <c r="G72" s="130"/>
      <c r="H72" s="139"/>
      <c r="I72" s="47" t="s">
        <v>15</v>
      </c>
      <c r="J72" s="45">
        <f>ROUNDUP(IF('Implementing Cost Calculator'!$D$10="Urban",'Implementing Cost Calculator'!$D$13/30,1),0)*3</f>
        <v>3</v>
      </c>
      <c r="K72" s="46" t="str">
        <f>'Implementing Cost Calculator'!L31</f>
        <v>16 x 14 cms</v>
      </c>
      <c r="L72" s="46">
        <f>VLOOKUP(K72,$G$8:$H$11,2,FALSE)*J72</f>
        <v>3114</v>
      </c>
    </row>
    <row r="73" spans="1:12" x14ac:dyDescent="0.25">
      <c r="B73" s="139"/>
      <c r="C73" s="47" t="s">
        <v>16</v>
      </c>
      <c r="D73" s="45">
        <f>ROUNDUP(IF('Implementing Cost Calculator'!$D$10="Urban",'Implementing Cost Calculator'!$D$13/30,1),0)*3</f>
        <v>3</v>
      </c>
      <c r="E73" s="46" t="str">
        <f>'Implementing Cost Calculator'!K32</f>
        <v>16 x 14 cms</v>
      </c>
      <c r="F73" s="46">
        <f>VLOOKUP(E73,$G$12:$H$15,2,FALSE)*D73</f>
        <v>216</v>
      </c>
      <c r="G73" s="130"/>
      <c r="H73" s="139"/>
      <c r="I73" s="47" t="s">
        <v>16</v>
      </c>
      <c r="J73" s="45">
        <f>ROUNDUP(IF('Implementing Cost Calculator'!$D$10="Urban",'Implementing Cost Calculator'!$D$13/30,1),0)*3</f>
        <v>3</v>
      </c>
      <c r="K73" s="46" t="str">
        <f>'Implementing Cost Calculator'!L32</f>
        <v>16 x 14 cms</v>
      </c>
      <c r="L73" s="46">
        <f>VLOOKUP(K73,$G$12:$H$15,2,FALSE)*J73</f>
        <v>216</v>
      </c>
    </row>
    <row r="74" spans="1:12" x14ac:dyDescent="0.25">
      <c r="B74" s="140" t="s">
        <v>53</v>
      </c>
      <c r="C74" s="140"/>
      <c r="D74" s="52"/>
      <c r="E74" s="49"/>
      <c r="F74" s="49">
        <f>SUM(F71:F73)</f>
        <v>11607</v>
      </c>
      <c r="G74" s="130"/>
      <c r="H74" s="140" t="s">
        <v>53</v>
      </c>
      <c r="I74" s="140"/>
      <c r="J74" s="52"/>
      <c r="K74" s="49"/>
      <c r="L74" s="49">
        <f>SUM(L71:L73)</f>
        <v>11607</v>
      </c>
    </row>
    <row r="75" spans="1:12" x14ac:dyDescent="0.25">
      <c r="B75" s="121"/>
      <c r="C75" s="121"/>
      <c r="D75" s="121"/>
      <c r="E75" s="121"/>
      <c r="F75" s="121"/>
      <c r="G75" s="130"/>
      <c r="H75" s="121"/>
      <c r="I75" s="121"/>
      <c r="J75" s="121"/>
      <c r="K75" s="121"/>
      <c r="L75" s="121"/>
    </row>
    <row r="76" spans="1:12" x14ac:dyDescent="0.25">
      <c r="A76" s="60"/>
      <c r="B76" s="60"/>
      <c r="C76" s="60"/>
      <c r="D76" s="60"/>
      <c r="E76" s="60"/>
      <c r="F76" s="60"/>
      <c r="G76" s="60"/>
      <c r="H76" s="61"/>
      <c r="I76" s="61"/>
      <c r="J76" s="62"/>
      <c r="K76" s="61"/>
      <c r="L76" s="61"/>
    </row>
  </sheetData>
  <sheetProtection password="F5E7" sheet="1" objects="1" scenarios="1"/>
  <mergeCells count="68">
    <mergeCell ref="B51:F51"/>
    <mergeCell ref="H51:L51"/>
    <mergeCell ref="B63:F63"/>
    <mergeCell ref="H63:L63"/>
    <mergeCell ref="B69:C69"/>
    <mergeCell ref="H65:I65"/>
    <mergeCell ref="H66:H68"/>
    <mergeCell ref="B62:C62"/>
    <mergeCell ref="H53:I53"/>
    <mergeCell ref="B53:C53"/>
    <mergeCell ref="B54:B56"/>
    <mergeCell ref="B59:B61"/>
    <mergeCell ref="H54:H56"/>
    <mergeCell ref="B75:F75"/>
    <mergeCell ref="H57:I57"/>
    <mergeCell ref="H58:I58"/>
    <mergeCell ref="H59:H61"/>
    <mergeCell ref="H62:I62"/>
    <mergeCell ref="B65:C65"/>
    <mergeCell ref="B66:B68"/>
    <mergeCell ref="H69:I69"/>
    <mergeCell ref="H70:I70"/>
    <mergeCell ref="H71:H73"/>
    <mergeCell ref="H74:I74"/>
    <mergeCell ref="B70:C70"/>
    <mergeCell ref="B71:B73"/>
    <mergeCell ref="B74:C74"/>
    <mergeCell ref="B57:C57"/>
    <mergeCell ref="B58:C58"/>
    <mergeCell ref="H46:I46"/>
    <mergeCell ref="H47:H49"/>
    <mergeCell ref="H50:I50"/>
    <mergeCell ref="B45:C45"/>
    <mergeCell ref="B46:C46"/>
    <mergeCell ref="B47:B49"/>
    <mergeCell ref="B50:C50"/>
    <mergeCell ref="F2:H3"/>
    <mergeCell ref="F16:H17"/>
    <mergeCell ref="F18:G18"/>
    <mergeCell ref="G28:G75"/>
    <mergeCell ref="C13:E14"/>
    <mergeCell ref="C18:E20"/>
    <mergeCell ref="C16:D16"/>
    <mergeCell ref="C17:D17"/>
    <mergeCell ref="B29:C29"/>
    <mergeCell ref="B30:B32"/>
    <mergeCell ref="H30:H32"/>
    <mergeCell ref="B33:C33"/>
    <mergeCell ref="B34:C34"/>
    <mergeCell ref="H41:I41"/>
    <mergeCell ref="B35:B37"/>
    <mergeCell ref="B38:C38"/>
    <mergeCell ref="F12:F15"/>
    <mergeCell ref="F8:F11"/>
    <mergeCell ref="F6:F7"/>
    <mergeCell ref="C21:D21"/>
    <mergeCell ref="H75:L75"/>
    <mergeCell ref="H29:I29"/>
    <mergeCell ref="H42:H44"/>
    <mergeCell ref="H33:I33"/>
    <mergeCell ref="H34:I34"/>
    <mergeCell ref="H35:H37"/>
    <mergeCell ref="H38:I38"/>
    <mergeCell ref="B41:C41"/>
    <mergeCell ref="B42:B44"/>
    <mergeCell ref="B39:F39"/>
    <mergeCell ref="H39:L39"/>
    <mergeCell ref="H45:I45"/>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6D775420-FCDD-46F4-B0C0-6330E97E6C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Implementing Cost Calculator</vt:lpstr>
      <vt:lpstr>calculations</vt:lpstr>
      <vt:lpstr>Cost of Consumables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Rintu</dc:creator>
  <cp:lastModifiedBy>Alex Rintu</cp:lastModifiedBy>
  <dcterms:created xsi:type="dcterms:W3CDTF">2014-03-06T04:12:49Z</dcterms:created>
  <dcterms:modified xsi:type="dcterms:W3CDTF">2014-03-20T07:06:32Z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TC040142129991</vt:lpwstr>
  </property>
</Properties>
</file>